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2งานวิเคราะห์\แผนดำเนินงาน67\เนื้อหาแผนดำเนินงาน67\"/>
    </mc:Choice>
  </mc:AlternateContent>
  <xr:revisionPtr revIDLastSave="0" documentId="13_ncr:1_{89BC84DB-1C9B-47AE-A1C1-9D5FA1E05EF3}" xr6:coauthVersionLast="45" xr6:coauthVersionMax="46" xr10:uidLastSave="{00000000-0000-0000-0000-000000000000}"/>
  <bookViews>
    <workbookView xWindow="-120" yWindow="-120" windowWidth="21840" windowHeight="13140" tabRatio="802" activeTab="1" xr2:uid="{00000000-000D-0000-FFFF-FFFF00000000}"/>
  </bookViews>
  <sheets>
    <sheet name="ส่วนที่2" sheetId="11" r:id="rId1"/>
    <sheet name="ยุทธ1" sheetId="34" r:id="rId2"/>
    <sheet name="ยุทธ5" sheetId="36" r:id="rId3"/>
    <sheet name="ยุทธ6" sheetId="27" r:id="rId4"/>
    <sheet name="ยุทธ7" sheetId="28" r:id="rId5"/>
    <sheet name="ยุทธ8" sheetId="38" r:id="rId6"/>
    <sheet name="ครุภัณฑ์" sheetId="39" r:id="rId7"/>
  </sheets>
  <definedNames>
    <definedName name="_xlnm.Print_Area" localSheetId="6">ครุภัณฑ์!$A$1:$S$200</definedName>
    <definedName name="_xlnm.Print_Area" localSheetId="1">ยุทธ1!$A$1:$S$153</definedName>
    <definedName name="_xlnm.Print_Area" localSheetId="2">ยุทธ5!$A$1:$S$268</definedName>
    <definedName name="_xlnm.Print_Area" localSheetId="3">ยุทธ6!$A$1:$S$65</definedName>
    <definedName name="_xlnm.Print_Area" localSheetId="4">ยุทธ7!$A$1:$S$66</definedName>
    <definedName name="_xlnm.Print_Area" localSheetId="5">ยุทธ8!$A$1:$S$215</definedName>
    <definedName name="_xlnm.Print_Area" localSheetId="0">ส่วนที่2!$A$1:$H$104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6" i="11" l="1"/>
  <c r="E36" i="11"/>
  <c r="E17" i="11"/>
  <c r="E10" i="11"/>
  <c r="F97" i="11" l="1"/>
  <c r="F96" i="11"/>
  <c r="G97" i="11" l="1"/>
  <c r="E97" i="11"/>
  <c r="G45" i="11" l="1"/>
  <c r="G96" i="11" l="1"/>
  <c r="D96" i="11"/>
  <c r="E96" i="11" s="1"/>
  <c r="G72" i="11"/>
  <c r="F72" i="11"/>
  <c r="D72" i="11"/>
  <c r="F65" i="11"/>
  <c r="D65" i="11"/>
  <c r="D45" i="11"/>
  <c r="G20" i="11"/>
  <c r="F20" i="11"/>
  <c r="E20" i="11"/>
  <c r="D20" i="11"/>
  <c r="E94" i="11"/>
  <c r="E92" i="11"/>
  <c r="E90" i="11"/>
  <c r="E88" i="11"/>
  <c r="E86" i="11"/>
  <c r="E84" i="11"/>
  <c r="E70" i="11"/>
  <c r="E68" i="11"/>
  <c r="E66" i="11"/>
  <c r="E62" i="11"/>
  <c r="E58" i="11"/>
  <c r="E43" i="11"/>
  <c r="E41" i="11"/>
  <c r="E39" i="11"/>
  <c r="F32" i="11"/>
  <c r="G32" i="11" s="1"/>
  <c r="E32" i="11"/>
  <c r="F17" i="11"/>
  <c r="G17" i="11" s="1"/>
  <c r="F15" i="11"/>
  <c r="G15" i="11" s="1"/>
  <c r="E15" i="11"/>
  <c r="D101" i="34"/>
  <c r="E13" i="11"/>
  <c r="D97" i="11" l="1"/>
  <c r="F86" i="11"/>
  <c r="G86" i="11" s="1"/>
  <c r="D136" i="38"/>
  <c r="D107" i="38"/>
  <c r="E72" i="11" l="1"/>
  <c r="E45" i="11"/>
  <c r="D206" i="38"/>
  <c r="D187" i="38"/>
  <c r="D157" i="38"/>
  <c r="D22" i="38"/>
  <c r="D63" i="28"/>
  <c r="D43" i="28"/>
  <c r="D18" i="28"/>
  <c r="D37" i="27"/>
  <c r="D262" i="36"/>
  <c r="D241" i="36"/>
  <c r="D223" i="36"/>
  <c r="D109" i="36"/>
  <c r="D66" i="36"/>
  <c r="D147" i="34"/>
  <c r="D87" i="34"/>
  <c r="D57" i="34"/>
  <c r="F10" i="11" s="1"/>
  <c r="G10" i="11" l="1"/>
  <c r="E65" i="11"/>
  <c r="F39" i="11"/>
  <c r="G39" i="11" s="1"/>
  <c r="F36" i="11"/>
  <c r="F43" i="11"/>
  <c r="G43" i="11" s="1"/>
  <c r="F13" i="11"/>
  <c r="G13" i="11" s="1"/>
  <c r="D36" i="39" l="1"/>
  <c r="D161" i="39"/>
  <c r="D111" i="39"/>
  <c r="D197" i="39"/>
  <c r="F94" i="11"/>
  <c r="G94" i="11" s="1"/>
  <c r="F92" i="11"/>
  <c r="G92" i="11" s="1"/>
  <c r="F90" i="11"/>
  <c r="G90" i="11" s="1"/>
  <c r="F88" i="11"/>
  <c r="G88" i="11" s="1"/>
  <c r="F41" i="11" l="1"/>
  <c r="D86" i="39"/>
  <c r="D61" i="39"/>
  <c r="D16" i="39"/>
  <c r="F84" i="11"/>
  <c r="U85" i="36"/>
  <c r="G84" i="11" l="1"/>
  <c r="F45" i="11"/>
  <c r="G41" i="11"/>
  <c r="F62" i="11"/>
  <c r="G62" i="11" s="1"/>
  <c r="F58" i="11"/>
  <c r="G65" i="11" l="1"/>
  <c r="G58" i="11"/>
  <c r="F70" i="11"/>
  <c r="G70" i="11" s="1"/>
  <c r="F68" i="11"/>
  <c r="G68" i="11" s="1"/>
  <c r="F66" i="11"/>
  <c r="D55" i="27"/>
  <c r="G66" i="11" l="1"/>
</calcChain>
</file>

<file path=xl/sharedStrings.xml><?xml version="1.0" encoding="utf-8"?>
<sst xmlns="http://schemas.openxmlformats.org/spreadsheetml/2006/main" count="2217" uniqueCount="658">
  <si>
    <t>จำนวนงบประมาณ</t>
  </si>
  <si>
    <t>คิดเป็นร้อยละ</t>
  </si>
  <si>
    <t>ของงบประมาณทั้งหมด</t>
  </si>
  <si>
    <t>เทศบาลตำบลควนขนุน</t>
  </si>
  <si>
    <t>คิดเป็นร้อยละของ</t>
  </si>
  <si>
    <t>โครงการทั้งหมด</t>
  </si>
  <si>
    <t>ลำดับที่</t>
  </si>
  <si>
    <t>เทศบาล</t>
  </si>
  <si>
    <t>ต.ค.</t>
  </si>
  <si>
    <t>พ.ย.</t>
  </si>
  <si>
    <t>ธ.ค.</t>
  </si>
  <si>
    <t>ม.ค.</t>
  </si>
  <si>
    <t>ก.พ.</t>
  </si>
  <si>
    <t>มี.ค.</t>
  </si>
  <si>
    <t>เม.ย.</t>
  </si>
  <si>
    <t>พ.ค.</t>
  </si>
  <si>
    <t>มิ.ย.</t>
  </si>
  <si>
    <t>ก.ค.</t>
  </si>
  <si>
    <t>ส.ค.</t>
  </si>
  <si>
    <t>ก.ย.</t>
  </si>
  <si>
    <t>สำนักปลัด</t>
  </si>
  <si>
    <t>กองการศึกษา</t>
  </si>
  <si>
    <t>กองคลัง</t>
  </si>
  <si>
    <t>กองช่าง</t>
  </si>
  <si>
    <t>และสิ่งแวดล้อม</t>
  </si>
  <si>
    <t>กองการประปา</t>
  </si>
  <si>
    <t>ตลาดสด</t>
  </si>
  <si>
    <t>ควนขนุน</t>
  </si>
  <si>
    <t>ศูนย์พัฒนา</t>
  </si>
  <si>
    <t>เด็กเล็ก</t>
  </si>
  <si>
    <t>ตำบลควนขนุน</t>
  </si>
  <si>
    <t>สถานที่ดำเนินการ</t>
  </si>
  <si>
    <t>เขตเทศบาล</t>
  </si>
  <si>
    <t>เด็กเล็กฯ</t>
  </si>
  <si>
    <t>ในเขตเทศบาล</t>
  </si>
  <si>
    <t>กอง</t>
  </si>
  <si>
    <t>สาธารณสุขฯ</t>
  </si>
  <si>
    <t>ตลาด</t>
  </si>
  <si>
    <t>ค่าเช่าที่ดินวัดสุวรรณวิชัย</t>
  </si>
  <si>
    <t>บริเวณตลาด</t>
  </si>
  <si>
    <t>วัด</t>
  </si>
  <si>
    <t>สุวรรณวิชัย</t>
  </si>
  <si>
    <t>จ้างเหมาแรงงานเอกชน บุคคลภายนอก</t>
  </si>
  <si>
    <t>ตลาดเทศบาลตำบลควนขนุน</t>
  </si>
  <si>
    <t>จ่ายเป็นค่าเช่าที่ดินวัดสุวรรณวิชัย</t>
  </si>
  <si>
    <t>จ้างเหมาบริการเก็บกวาด</t>
  </si>
  <si>
    <t>บริษัท ห้างหุ้นส่วน หรือหน่วยงาน</t>
  </si>
  <si>
    <t>ที่รับจ้างบริการเก็บกวาดขยะมูลฝอย</t>
  </si>
  <si>
    <t>และเก็บขนขยะมูลฝอย ในเขตเทศบาล</t>
  </si>
  <si>
    <t xml:space="preserve">ที่รับจ้างเหมาบริการเก็บ ขน สิ่งปฏิกูล </t>
  </si>
  <si>
    <t>จ่ายเป็นค่าจ้างเหมาบริการจัดเก็บรายได้</t>
  </si>
  <si>
    <t>จัดทำหรือทบทวนแผนชุมชน</t>
  </si>
  <si>
    <t>รณรงค์สร้างจิตสำนึกในการ</t>
  </si>
  <si>
    <t>จัดกิจกรรมเฉลิมพระเกียรติฯ เช่น</t>
  </si>
  <si>
    <t>จัดงานวันสารทเดือนสิบ</t>
  </si>
  <si>
    <t>ค่าจ้างเหมาบริการรักษา</t>
  </si>
  <si>
    <t>ความสะอาดอาคารสำนักงาน</t>
  </si>
  <si>
    <t>ผู้บริหาร สมาชิกสภา ข้าราชการ</t>
  </si>
  <si>
    <t>และพนักงานจ้างของเทศบาล</t>
  </si>
  <si>
    <t>เสริมสร้างการป้องกันและ</t>
  </si>
  <si>
    <t>จัดอบรมเสริมสร้างการป้องกันและ</t>
  </si>
  <si>
    <t>ปราบปรามการทุจริตในการ</t>
  </si>
  <si>
    <t>ปีละ 2 ครั้ง ช่วงเทศกาลส่งท้ายปีเก่า</t>
  </si>
  <si>
    <t>ต้อนรับปีใหม่และวันสงกรานต์</t>
  </si>
  <si>
    <t>เบิกจ่ายเป็นค่าอาหาร เครื่องดื่ม</t>
  </si>
  <si>
    <t>ค่าเช่าเต็นท์ วัสดุอุปกรณ์ ฯลฯ</t>
  </si>
  <si>
    <t>จัดงานวันส่งท้ายปีเก่าต้อนรับปีใหม่</t>
  </si>
  <si>
    <t>จัดงานวันสารทเดือนสิบ เช่น พิธีกรรม-</t>
  </si>
  <si>
    <t>จ่ายค่าจ้างเหมาบริการรักษาความสะอาด</t>
  </si>
  <si>
    <t>อาคารสำนักงานเทศบาลและบริเวณ</t>
  </si>
  <si>
    <t>ปฏิบัติงานเทศบาลตำบล</t>
  </si>
  <si>
    <t>ปราบปรามการทุจริตในการปฏิบัติงาน</t>
  </si>
  <si>
    <t>ให้แก่บุคลากรในสังกัดเทศบาลตำบล</t>
  </si>
  <si>
    <t>จ้างเหมาบริการรักษา</t>
  </si>
  <si>
    <t>จ่ายเป็นค่าจ้างเหมาบริการรักษา</t>
  </si>
  <si>
    <t>จ้างเหมาบริการจัดเก็บรายได้</t>
  </si>
  <si>
    <t>ส่งเสริมบทบาทสตรี</t>
  </si>
  <si>
    <t>สิ่งปฏิกูล</t>
  </si>
  <si>
    <t>จำนวน 2 คน</t>
  </si>
  <si>
    <t>ค่ากำจัดขยะและฝังกลบขยะมูลฝอย</t>
  </si>
  <si>
    <t>ในตลาดเทศบาลตำบลควนขนุน</t>
  </si>
  <si>
    <t>ฝึกอบรมให้ความรู้ด้านการป้องกันและ</t>
  </si>
  <si>
    <t>ป้องกันและบรรเทาสาธารณภัย</t>
  </si>
  <si>
    <t xml:space="preserve">ธรรมชาติและสิ่งแวดล้อมคลองท่าแนะ </t>
  </si>
  <si>
    <t>พัฒนาคุณธรรมจริยธรรมให้แก่</t>
  </si>
  <si>
    <t>จัดอบรมพัฒนาคุณธรรมจริยธรรมให้แก่</t>
  </si>
  <si>
    <t>พนักงานจ้างของเทศบาลตำบลควนขนุน</t>
  </si>
  <si>
    <t>จ่ายเป็นค่าอาหาร เครื่องดื่ม ค่าวิทยากร</t>
  </si>
  <si>
    <t>วัสดุอุปกรณ์ต่างๆ ฯลฯ</t>
  </si>
  <si>
    <t>กองสาธารณสุขฯ</t>
  </si>
  <si>
    <t>รวม</t>
  </si>
  <si>
    <t>ประชุมจัดทำหรือทบทวนแผนชุมชน</t>
  </si>
  <si>
    <t>จ่ายเป็นค่าใช้จ่ายแก่ อปพร.ที่ปฏิบัติ</t>
  </si>
  <si>
    <t>หน้าที่รักษาความสงบเรียบร้อย</t>
  </si>
  <si>
    <t>เพื่อนำข้อมูลไปใช้ในการพัฒนาท้องถิ่น</t>
  </si>
  <si>
    <t>ให้ตรงกับความต้องการของชุมชน</t>
  </si>
  <si>
    <t>จ่ายเป็นค่าอาหาร เครื่องดื่ม วิทยากร</t>
  </si>
  <si>
    <t>วัสดุอุปกรณ์ ฯลฯ</t>
  </si>
  <si>
    <t>เครื่องดื่ม วิทยากร วัสดุอุปกรณ์ ฯลฯ</t>
  </si>
  <si>
    <t>พัฒนาเด็กเล็กเทศบาลตำบลควนขนุน</t>
  </si>
  <si>
    <t>ปฐมนิเทศผู้ปกครองนักเรียน</t>
  </si>
  <si>
    <t>จัดประชุมปฐมนิเทศผู้ปกครองนักเรียน</t>
  </si>
  <si>
    <t>ของศูนย์พัฒนาเด็กเล็กเทศบาลตำบล</t>
  </si>
  <si>
    <t>เด็กเล็กเทศบาล</t>
  </si>
  <si>
    <t>โรงเรียน</t>
  </si>
  <si>
    <t>บ้านควนขนุน</t>
  </si>
  <si>
    <t>อุดหนุนค่าอาหารกลางวันเด็ก</t>
  </si>
  <si>
    <t>นักเรียนโรงเรียนบ้านควนขนุน</t>
  </si>
  <si>
    <t>เด็กเล็กเทศบาลตำบลควนขนุน</t>
  </si>
  <si>
    <t>สนับสนุนค่าใช้จ่ายการบริหาร</t>
  </si>
  <si>
    <t>ศูนย์พัฒนาเด็กเล็กเทศบาล</t>
  </si>
  <si>
    <t>เทศบาลตำบล</t>
  </si>
  <si>
    <t>อุดหนุนค่าอาหารกลางวันให้กับ</t>
  </si>
  <si>
    <t xml:space="preserve">นักเรียนโรงเรียนบ้านควนขนุน </t>
  </si>
  <si>
    <t>เยี่ยมบ้านนักเรียนศูนย์พัฒนา</t>
  </si>
  <si>
    <t>ลงตรวจเยี่ยมบ้านนักเรียนของศูนย์</t>
  </si>
  <si>
    <t>ตรวจทดสอบสารปนเปื้อน</t>
  </si>
  <si>
    <t>ตรวจทดสอบสารปนเปื้อนในอาหาร</t>
  </si>
  <si>
    <t>ในอาหาร</t>
  </si>
  <si>
    <t>และประชาสัมพันธ์ให้ความรู้เกี่ยวกับ</t>
  </si>
  <si>
    <t>สารปนเปื้อนในอาหารแก่ผู้ประกอบการ</t>
  </si>
  <si>
    <t>ส่งทีมเข้าร่วมการแข่งขัน</t>
  </si>
  <si>
    <t>ค่าใช้จ่ายในการจัดส่งทีมเข้าร่วมการ</t>
  </si>
  <si>
    <t>กีฬาท้องถิ่นสัมพันธ์และกีฬา</t>
  </si>
  <si>
    <t>แข่งขันกีฬาท้องถิ่นสัมพันธ์และกีฬา</t>
  </si>
  <si>
    <t>สนามกีฬากลาง</t>
  </si>
  <si>
    <t>จังหวัดพัทลุง</t>
  </si>
  <si>
    <t>แข่งขันกีฬาท้องถิ่นสัมพันธ์</t>
  </si>
  <si>
    <t>อำเภอควนขนุน</t>
  </si>
  <si>
    <t>อปท.ในอำเภอ</t>
  </si>
  <si>
    <t>จัดงานประเพณีลอยกระทง</t>
  </si>
  <si>
    <t>จัดงานประเพณีลอยกระทง เช่น</t>
  </si>
  <si>
    <t>จ้างเหมาบริการ เก็บ ขน</t>
  </si>
  <si>
    <t>เก็บขน ขยะมูลฝอย</t>
  </si>
  <si>
    <t>กำจัดขยะและฝังกลบขยะมูลฝอย</t>
  </si>
  <si>
    <t>รณรงค์สร้างจิตสำนึกอนุรักษ์ทรัพยากร</t>
  </si>
  <si>
    <t>อนุรักษ์ทรัพยากรธรรมชาติ</t>
  </si>
  <si>
    <t>ควนขนุน/</t>
  </si>
  <si>
    <t>ค่าเช่าที่ดินวัดมะขามทอง(ร้าง)</t>
  </si>
  <si>
    <t>เพื่อจ่ายเป็นค่าเช่าที่ดินวัดมะขามทอง(ร้าง)</t>
  </si>
  <si>
    <t>ตำบล</t>
  </si>
  <si>
    <t>และวัสดุอุปกรณ์ในการปฏิบัติงาน</t>
  </si>
  <si>
    <t>วัสดุ อุปกรณ์ ฯลฯ</t>
  </si>
  <si>
    <t xml:space="preserve">ควนขนุน จำนวน 60 คน </t>
  </si>
  <si>
    <t>เครื่องดื่ม ค่าวิทยากร วัสดุอุปกรณ์ ฯลฯ</t>
  </si>
  <si>
    <t>วัสดุอุปกรณ์ต่างๆ ฯลฯ จำนวน 60 คน</t>
  </si>
  <si>
    <t>จำนวน 50 คน จ่ายเป็นค่าอาหาร</t>
  </si>
  <si>
    <t>ปฏิบัติงานวันละ 2 นาย</t>
  </si>
  <si>
    <t>ซึ่งเป็นที่ตั้งกองช่าง(เก่า),โรงฆ่าสัตว์(เก่า),</t>
  </si>
  <si>
    <t>หน่วยงานรับผิดชอบหลัก</t>
  </si>
  <si>
    <t>งบประมาณ(บาท)</t>
  </si>
  <si>
    <t>รายละเอียดของกิจกรรมที่เกิดขึ้นจากโครงการ</t>
  </si>
  <si>
    <t>ครุภัณฑ์</t>
  </si>
  <si>
    <t>รายละเอียดของครุภัณฑ์</t>
  </si>
  <si>
    <t>รวมทั้งสิ้น</t>
  </si>
  <si>
    <t>หน่วยงาน รับผิดชอบหลัก</t>
  </si>
  <si>
    <t>โครงการ</t>
  </si>
  <si>
    <t xml:space="preserve">สถานศึกษา </t>
  </si>
  <si>
    <t>เบิกจ่ายเป็นค่าวัสดุ อุปกรณ์ ฯลฯ</t>
  </si>
  <si>
    <t>ค่าวัสดุ อุปกรณ์ ฯลฯ</t>
  </si>
  <si>
    <t>ในตลาดและผู้บริโภค เบิกจ่ายเป็น</t>
  </si>
  <si>
    <t>ค่าชุดทดสอบสารปนเปื้อนในอาหาร</t>
  </si>
  <si>
    <t>เอกสารประชาสัมพันธ์ ฯลฯ</t>
  </si>
  <si>
    <t>ค่าอุปกรณ์กีฬา ค่าชุดกีฬา ฯลฯ</t>
  </si>
  <si>
    <t>มหาวิทยาลัยครอบครัว</t>
  </si>
  <si>
    <t>เทศบาลสัมพันธ์ เช่น ค่าอาหาร</t>
  </si>
  <si>
    <t>อุปกรณ์ ฯลฯ</t>
  </si>
  <si>
    <t xml:space="preserve">และวันผู้สูงอายุ </t>
  </si>
  <si>
    <t>และปรับปรุงทัศนียภาพในเขตเทศบาล</t>
  </si>
  <si>
    <t>ผู้บริหาร สมาชิกสภา ข้าราชการและ</t>
  </si>
  <si>
    <t>ส่งเสริมประชาธิปไตยในชุมชน</t>
  </si>
  <si>
    <t>อบรมให้ความรู้แก่ประชาชนเกี่ยวกับ</t>
  </si>
  <si>
    <t>การปกครองระบบประชาธิปไตยและ</t>
  </si>
  <si>
    <t>การใช้สิทธิที่ถูกต้องเพื่อนำไปปรับใช้</t>
  </si>
  <si>
    <t>จำนวน 40 คน จ่ายเป็นค่าอาหาร</t>
  </si>
  <si>
    <t>จ้างเหมาบริการทำหน้าที่</t>
  </si>
  <si>
    <t>เป็นผู้ช่วยปฏิบัติงานสำนักปลัด</t>
  </si>
  <si>
    <t>จ่ายค่าจ้างเหมาบริการพนักงาน</t>
  </si>
  <si>
    <t>ทำหน้าที่เป็นผู้ช่วยปฏิบัติงานของ</t>
  </si>
  <si>
    <t>จ้างเหมาบริการงานบันทึก</t>
  </si>
  <si>
    <t>ข้อมูลงานธุรการและสารบรรณ</t>
  </si>
  <si>
    <t>จ่ายเป็นค่าจ้างเหมาบริการพนักงาน</t>
  </si>
  <si>
    <t>จำนวน 1 คน</t>
  </si>
  <si>
    <t>จ้างเหมาบริการคนงาน</t>
  </si>
  <si>
    <t>เพื่อปฏิบัติงานโยธาและซ่อม</t>
  </si>
  <si>
    <t>บำรุงสาธารณูปโภค</t>
  </si>
  <si>
    <t>จ่ายเป็นค่าจ้างเหมาบริการคนงาน</t>
  </si>
  <si>
    <t>ปฏิบัติงานโยธาและซ่อมบำรุงสาธารณูปโภค</t>
  </si>
  <si>
    <t>ฝึกอบรมสภาเด็กและเยาวชน</t>
  </si>
  <si>
    <t>ป้องกันและแก้ไขปัญหา</t>
  </si>
  <si>
    <t>ยาเสพติดในชุมชน</t>
  </si>
  <si>
    <t>จัดอบรมให้ความรู้เกี่ยวกับพิษภัย</t>
  </si>
  <si>
    <t xml:space="preserve">ของสารเสพติดและกฎหมายที่เกี่ยวข้อง </t>
  </si>
  <si>
    <t>ในเขตเทศบาลตำบลควนขนุน</t>
  </si>
  <si>
    <t>จ่ายเป็นค่าติดตั้งถังเคมีดับเพลิง</t>
  </si>
  <si>
    <t>อาคารสำนักงานฯ จำนวน 7 คน</t>
  </si>
  <si>
    <t>เสริมสร้างความรู้แก่ผู้มีหน้าที่</t>
  </si>
  <si>
    <t>ให้ความรู้แก่ผู้มีหน้าที่เป็นคณะกรรมการ</t>
  </si>
  <si>
    <t>จัดซื้อจัดจ้างให้สามารถปฏิบัติหน้าที่</t>
  </si>
  <si>
    <t>ได้ถูกต้องตามระเบียบฯ เบิกจ่ายเป็น</t>
  </si>
  <si>
    <t>ค่าอาหาร เครื่องดื่ม ค่าวิทยากร ฯลฯ</t>
  </si>
  <si>
    <t>จัดงานวันเฉลิมพระชนมพรรษา</t>
  </si>
  <si>
    <t xml:space="preserve">พระบาทสมเด็จพระเจ้าอยู่หัวฯ </t>
  </si>
  <si>
    <t>รัชกาลที่ 10</t>
  </si>
  <si>
    <t>จัดงานวันเฉลิมพระพรรษา</t>
  </si>
  <si>
    <t>จัดกิจกรรมน้อมรำลึกถึงพระมหากรุณาธิคุณ</t>
  </si>
  <si>
    <t>ทำบุญตักบาตร ฯลฯ</t>
  </si>
  <si>
    <t xml:space="preserve">สมเด็จพระนางเจ้าฯ </t>
  </si>
  <si>
    <t>พระบรมราชินี</t>
  </si>
  <si>
    <t>จำนวน 1 เครื่อง</t>
  </si>
  <si>
    <t>สำนักปลัด จำนวน 4 คน</t>
  </si>
  <si>
    <t>บันทึกข้อมูลงานธุรการและสารบรรณ</t>
  </si>
  <si>
    <t>บ้านสะอาดน่าอยู่น่าอาศัย</t>
  </si>
  <si>
    <t>ดำเนินงานให้สอดคล้องกับโครงการ</t>
  </si>
  <si>
    <t>พระราชดำริด้านสาธารณสุขภายใต้</t>
  </si>
  <si>
    <t>โครงการพัฒนาระบบสุขาภิบาล</t>
  </si>
  <si>
    <t>ในชุมชนของสมเด็จพระเทพรัตนสุดาฯ</t>
  </si>
  <si>
    <t>สยามบรมราชกุมารี เบิกจ่ายเป็น</t>
  </si>
  <si>
    <t>ค่าอาหารกลางวัน ค่าอาหารว่าง</t>
  </si>
  <si>
    <t>ค่าวัสดุ อุปกรณ์ ค่าตอบแทนวิทยากร</t>
  </si>
  <si>
    <t>ฯลฯ</t>
  </si>
  <si>
    <t>พัฒนาศักยภาพอาสาสมัคร</t>
  </si>
  <si>
    <t>สาธารณสุขประจำหมู่บ้าน/ชุมชน</t>
  </si>
  <si>
    <t>ค่าตอบแทนวิทยากร ฯลฯ</t>
  </si>
  <si>
    <t>ให้ความรู้ด้านโภชนาการ</t>
  </si>
  <si>
    <t>เด็กเยาวชนและประชาชน</t>
  </si>
  <si>
    <t xml:space="preserve">เบิกจ่ายเป็นค่าอาหารกลางวัน </t>
  </si>
  <si>
    <t>ค่าอาหารว่าง เครื่องดื่ม ค่าวัสดุ</t>
  </si>
  <si>
    <t>อบรมให้ความรู้โรคเอดส์และ</t>
  </si>
  <si>
    <t>โรคติดต่อทางเพศสัมพันธ์</t>
  </si>
  <si>
    <t>จำนวน 3 คน</t>
  </si>
  <si>
    <t>จ้างเหมาบริการผู้ช่วย</t>
  </si>
  <si>
    <t>เจ้าพนักงานพัสดุ</t>
  </si>
  <si>
    <t>จ่ายเป็นค่าจ้างเหมาบริการผู้ช่วย</t>
  </si>
  <si>
    <t>นักวิชาการเงินและบัญชี</t>
  </si>
  <si>
    <t>เจ้าพนักงานพัสดุ จำนวน 1 คน</t>
  </si>
  <si>
    <t>นักวิชาการเงินและบัญชี จำนวน 1 คน</t>
  </si>
  <si>
    <t>และจัดกิจกรรมถวายเป็นพระราชกุศล เช่น</t>
  </si>
  <si>
    <t>จัดงานวันคล้ายวันสวรรคต</t>
  </si>
  <si>
    <t>พระบาทสมเด็จพระจุลจอมเกล้า</t>
  </si>
  <si>
    <t>เจ้าอยู่หัว</t>
  </si>
  <si>
    <t>พระบาทสมเด็จพระบรมชนกา</t>
  </si>
  <si>
    <t>ธิเบศรมหาภูมิพลอดุลยเดช</t>
  </si>
  <si>
    <t>มหาราชบรมนาถบพิตร</t>
  </si>
  <si>
    <t>จัดงานวันเด็กแห่งชาติ</t>
  </si>
  <si>
    <t>จัดกิจกรรมการเรียนรู้เสริมพัฒนาการ</t>
  </si>
  <si>
    <t>ด้านต่างๆให้กับเด็กและเยาวชน เช่น</t>
  </si>
  <si>
    <t>เด็กได้แสดงความสามารถ ฯลฯ</t>
  </si>
  <si>
    <t>ควนขนุน จำนวน 50 คน</t>
  </si>
  <si>
    <t>นักเรียน จำนวน 50 คน เบิกจ่ายเป็น</t>
  </si>
  <si>
    <t>(COVID-19)</t>
  </si>
  <si>
    <t>รณรงค์ป้องกันและควบคุมโรคติดเชื้อ</t>
  </si>
  <si>
    <t>ไวรัสโคโรนา 2019 (COVID-19)</t>
  </si>
  <si>
    <t>พัฒนาศักยภาพผู้พิการ/</t>
  </si>
  <si>
    <t>ผู้ดูแลคนพิการ</t>
  </si>
  <si>
    <t>เทศบาลสัมพันธ์อื่นๆ</t>
  </si>
  <si>
    <t>และธรณีสงฆ์</t>
  </si>
  <si>
    <t>และธรณีสงฆ์ในการจัดทำสถานที่</t>
  </si>
  <si>
    <t>จำหน่ายสินค้า(ตลาดเทศบาล)</t>
  </si>
  <si>
    <t>จ้างเหมาบริการผู้ช่วยปฏิบัติงาน</t>
  </si>
  <si>
    <t>ด้านสาธารณสุข</t>
  </si>
  <si>
    <t>ปฏิบัติงานสาธารณสุข จำนวน 1 คน</t>
  </si>
  <si>
    <t>จัดงานประเพณีวันสงกรานต์</t>
  </si>
  <si>
    <t>เช่น ทำบุญตักบาตร ฯลฯ</t>
  </si>
  <si>
    <t>เบิกจ่ายเป็นค่าวัสดุอุปกรณ์ ฯลฯ</t>
  </si>
  <si>
    <t>จัดงานประเพณีวันสงกรานต์และ</t>
  </si>
  <si>
    <t xml:space="preserve">วันผู้สูงอายุ เช่น พิธีกรรมทางศาสนา </t>
  </si>
  <si>
    <t>กิจกรรมรดน้ำขอพรผู้สูงอายุ ฯลฯ</t>
  </si>
  <si>
    <t xml:space="preserve">จัดสถานที่ลอยกระทง ฯลฯ </t>
  </si>
  <si>
    <t>ทางศาสนา  จัดทำหมฺรับ แห่หมฺรับ ฯลฯ</t>
  </si>
  <si>
    <t>ผด.02</t>
  </si>
  <si>
    <t xml:space="preserve"> ผด.02/1</t>
  </si>
  <si>
    <t>ผด.01</t>
  </si>
  <si>
    <t>พ.ศ.2566</t>
  </si>
  <si>
    <t xml:space="preserve">ยุทธศาสตร์ </t>
  </si>
  <si>
    <t>กลยุทธ์</t>
  </si>
  <si>
    <t>แผนงาน</t>
  </si>
  <si>
    <t>โครงการที่ดำเนินการ</t>
  </si>
  <si>
    <t>จำนวนโครงการพัฒนาท้องถิ่น กิจกรรมและงบประมาณ</t>
  </si>
  <si>
    <t>1. ยุทธศาสตร์การเสริมสร้างความมั่นคง</t>
  </si>
  <si>
    <t xml:space="preserve">   1.1 กลยุทธ์เสริมสร้างให้ประชาชน รัก ยึดมั่น และธำรงรักษาไว้ซึ่งสถาบันหลักของชาติ</t>
  </si>
  <si>
    <t>(1) แผนงานบริหารงานทั่วไป</t>
  </si>
  <si>
    <t>จัดกิจกรรมน้อมรำลึกถึงพระมหา</t>
  </si>
  <si>
    <t>กรุณาธิคุณ และจัดกิจกรรมถวาย</t>
  </si>
  <si>
    <t>เป็นพระราชกุศล เช่น ทำบุญตักบาตร ฯลฯ</t>
  </si>
  <si>
    <t>(1) แผนงานสร้างความเข้มแข็งของชุมชน</t>
  </si>
  <si>
    <t>(1) แผนงานการรักษาความสงบภายใน</t>
  </si>
  <si>
    <t>บรรเทาสาธารณภัยแก่พนักงานเทศบาล</t>
  </si>
  <si>
    <t>เครื่องดื่ม วิทยากร วัสดุ อุปกรณ์ ฯลฯ</t>
  </si>
  <si>
    <t>5. ยุทธศาสตร์การพัฒนาและเสริมสร้างศักยภาพทรัพยากรมนุษย์</t>
  </si>
  <si>
    <t>(1) แผนงานการศึกษา</t>
  </si>
  <si>
    <t xml:space="preserve">   5.1 กลยุทธ์พัฒนาคุณภาพการจัดการศึกษาในระบบ นอกระบบและตามอัธยาศัยเพื่อการเรียนรู้ตลอดชีวิต</t>
  </si>
  <si>
    <t>(1) แผนงานสาธารณสุข</t>
  </si>
  <si>
    <t>รณรงค์ป้องกันโรคพิษสุนัขบ้าและประชา</t>
  </si>
  <si>
    <t>สัมพันธ์ให้ความรู้แก่ประชาชน เบิกจ่ายเป็น</t>
  </si>
  <si>
    <t>ค่าจัดซื้อวัคซีน เอกสารประชาสัมพันธ์</t>
  </si>
  <si>
    <t>ป้ายประชาสัมพันธ์ และค่าใช้จ่ายอื่นๆ</t>
  </si>
  <si>
    <t>อบรมให้ความรู้โรคเอดส์และโรคติดต่อ</t>
  </si>
  <si>
    <t>ทางเพศสัมพันธ์โดยดำเนินงานให้</t>
  </si>
  <si>
    <t>สอดคล้องกับโครงการพระราชดำริ</t>
  </si>
  <si>
    <t>ด้านสาธารณสุขภายใต้โครงการช่วยลด</t>
  </si>
  <si>
    <t>การติดเอดส์จากแม่สู่ลูกสภากาชาดไทย</t>
  </si>
  <si>
    <t>พระเจ้าวรวงศเธอพระองค์เจ้าโสมสวลี</t>
  </si>
  <si>
    <t>พระวรราชาทินัดดามาตุ เบิกจ่ายเป็น</t>
  </si>
  <si>
    <t>เครื่องดื่ม ค่าวัสดุ อุปกรณ์ ค่าตอบแทน</t>
  </si>
  <si>
    <t>วิทยากร ฯลฯ</t>
  </si>
  <si>
    <t>ให้ความรู้ด้านโภชนาการแก่เด็ก เยาวชน</t>
  </si>
  <si>
    <t>และประชาชน โดยดำเนินงานให้</t>
  </si>
  <si>
    <t>สอดคล้องโครงการพระราชดำริด้าน</t>
  </si>
  <si>
    <t>สาธารณสุขภายใต้โครงการปรับปรุงภาวะ</t>
  </si>
  <si>
    <t>โภชนาการและสุขภาพเด็กของสมเด็จ</t>
  </si>
  <si>
    <t>ให้ความรู้แก่อาสาสมัครสาธารณสุข</t>
  </si>
  <si>
    <t>ประจำหมู่บ้าน/ชุมชนในเขตเทศบาล</t>
  </si>
  <si>
    <t>ตำบลควนขนุน โดยดำเนินงานให้</t>
  </si>
  <si>
    <t>ด้านสาธารณสุขภายใต้โครงการอบรม</t>
  </si>
  <si>
    <t>หมอหมู่บ้านในพระราชประสงค์</t>
  </si>
  <si>
    <t>พระบาทสมเด็จพระเจ้าอยู่หัว รัชกาลที่ 9</t>
  </si>
  <si>
    <t>เบิกจ่ายเป็นค่าอาหารกลางวัน</t>
  </si>
  <si>
    <t xml:space="preserve">ค่าอาหารว่าง ค่าวัสดุ อุปกรณ์ </t>
  </si>
  <si>
    <t>รณรงค์ป้องกันและควบคุมโรค</t>
  </si>
  <si>
    <t>ติดเชื้อไวรัสโคโรนา 2019</t>
  </si>
  <si>
    <t>เบิกจ่ายเป็น ค่าเครื่องวัดอุณหภูมิ</t>
  </si>
  <si>
    <t>ร่างกาย ยา เวชภัณฑ์ที่ไม่ใช่ยา อุปกรณ์</t>
  </si>
  <si>
    <t xml:space="preserve">สำหรับป้องกันควบคุม รักษาโรค </t>
  </si>
  <si>
    <t xml:space="preserve">หน้ากากอนามัย เจลแอลกอฮอล์ </t>
  </si>
  <si>
    <t>ป้ายประชาสัมพันธ์ ค่าอาหาร ฯลฯ</t>
  </si>
  <si>
    <t>พัฒนาศักยภาพแกนนำ</t>
  </si>
  <si>
    <t>ด้านสุขภาพในเขตเทศบาล</t>
  </si>
  <si>
    <t>พัฒนาศักยภาพแกนนำด้านสาธารณสุข</t>
  </si>
  <si>
    <t>เบิกจ่ายเป็น ค่าอาหารกลางวัน</t>
  </si>
  <si>
    <t>อุปกรณ์ ค่าตอบแทนวิทยากร</t>
  </si>
  <si>
    <t>ค่าจัดทำเอกสาร ฯลฯ</t>
  </si>
  <si>
    <t>(1) แผนงานการศาสนา วัฒนธรรมและนันทนาการ</t>
  </si>
  <si>
    <t>ค่าใช้จ่ายในการแข่งขันกีฬาท้องถิ่น</t>
  </si>
  <si>
    <t>สัมพันธ์อำเภอควนขนุน เช่น ค่าอาหาร</t>
  </si>
  <si>
    <t xml:space="preserve">   5.2 กลยุทธ์พัฒนาคุณภาพชีวิต เด็ก เยาวชน สตรี ผู้สูงอายุ ผู้พิการและผู้ด้อยโอกาส</t>
  </si>
  <si>
    <t>6. ยุทธศาสตร์การส่งเสริม ศาสนา ศิลปะ ประเพณีวัฒนธรรมและภูมิปัญญาท้องถิ่น</t>
  </si>
  <si>
    <t xml:space="preserve">   6.1 กลยุทธ์ส่งเสริมสนับสนุนการจัดกิจกรรม อนุรักษ์สืบสานประเพณี วัฒนธรรมและภูมิปัญญาท้องถิ่น</t>
  </si>
  <si>
    <t>จัดงานวันเข้าพรรษา</t>
  </si>
  <si>
    <t>จัดงานวันเข้าพรรษา เช่น พิธีกรรม-</t>
  </si>
  <si>
    <t>ทางศาสนา การแห่เทียน สมโภชเทียน ฯลฯ</t>
  </si>
  <si>
    <t xml:space="preserve">   6.2 กลยุทธ์ส่งเสริมสนับสนุนศาสนาให้มีความเข้มแข็งเป็นศูนย์รวมในการบ่มเพาะยึดเหนี่ยวจิตใจ</t>
  </si>
  <si>
    <t xml:space="preserve">   7.1 กลยุทธ์ส่งเสริมการอนุรักษ์ฟื้นฟูทรัพยากรธรรมชาติและสิ่งแวดล้อม</t>
  </si>
  <si>
    <t>(2) แผนงานเคหะและชุมชน</t>
  </si>
  <si>
    <t>จำนวน 20 คน</t>
  </si>
  <si>
    <t>(3) แผนงานการเกษตร</t>
  </si>
  <si>
    <t>อนุรักษ์พันธุกรรมพืชอันเนื่อง</t>
  </si>
  <si>
    <t>จ่ายเป็นค่าจัดซื้อพันธุ์พืช พันธุ์ไม้</t>
  </si>
  <si>
    <t>มาจากพระราชดำริสมเด็จ</t>
  </si>
  <si>
    <t>ปุ๋ย ป้ายโครงการ ป้ายชื่อพันธุ์พืช</t>
  </si>
  <si>
    <t xml:space="preserve">พระเทพรัตนราชสุดาฯ </t>
  </si>
  <si>
    <t>พันธุ์ไม้ ฯลฯ</t>
  </si>
  <si>
    <t>สยามบรมราชกุมารี (อพ.สธ.)</t>
  </si>
  <si>
    <t>ค่าจัดซื้อพันธุ์ไม้ วัสดุ อุปกรณ์ ฯลฯ</t>
  </si>
  <si>
    <t xml:space="preserve">   8.1 กลยุทธ์ส่งเสริมการมีส่วนร่วมของประชาชนในการพัฒนาท้องถิ่น</t>
  </si>
  <si>
    <t>8. ยุทธศาสตร์การพัฒนาประสิทธิภาพการบริหารจัดการองค์กรปกครองส่วนท้องถิ่น</t>
  </si>
  <si>
    <t xml:space="preserve">   8.2 กลยุทธ์พัฒนาประสิทธิภาพการบริหารจัดการและการจัดระบบบริการที่ทันสมัยสู่องค์กรภาครัฐ 4.0</t>
  </si>
  <si>
    <t>จ้างเหมาบริการปรับปรุงระบบ</t>
  </si>
  <si>
    <t>การบริหารจัดการภาษีและ</t>
  </si>
  <si>
    <t>ทะเบียนทรัพย์สิน</t>
  </si>
  <si>
    <t>จ่ายเป็นค่าจ้างเหมาบริการปรับปรุง</t>
  </si>
  <si>
    <t>ระบบการบริหารจัดการภาษีและ</t>
  </si>
  <si>
    <t>ทะเบียนทรัพย์สิน จำนวน 1 คน</t>
  </si>
  <si>
    <t>(2) แผนงานการศึกษา</t>
  </si>
  <si>
    <t>ความสะอาดศูนย์พัฒนาเด็กเล็ก</t>
  </si>
  <si>
    <t>ความสะอาดศูนย์พัฒนาเด็กเล็กเทศบาล</t>
  </si>
  <si>
    <t>และศูนย์ฟิตเนสเทศบาล จำนวน 2 คน</t>
  </si>
  <si>
    <t>และศูนย์</t>
  </si>
  <si>
    <t>ฟิตเนสฯ</t>
  </si>
  <si>
    <t>เพื่อปฏิบัติงานด้านการเงินและ</t>
  </si>
  <si>
    <t>บัญชีของศูนย์พัฒนาเด็กเล็ก</t>
  </si>
  <si>
    <t>เพื่อปฏิบัติงานด้านการเงินและบัญชี</t>
  </si>
  <si>
    <t>ควนขนุน จำนวน 1 คน</t>
  </si>
  <si>
    <t>(3) แผนงานสาธารณสุข</t>
  </si>
  <si>
    <t>จ้างเหมาบริการคนงาน สำรวจ</t>
  </si>
  <si>
    <t>ออกแบบ เขียนแบบ ถอดแบบ</t>
  </si>
  <si>
    <t>ปริมาณวัสดุงานสถาปัตยกรรม</t>
  </si>
  <si>
    <t>จ้างเหมาบริการบันทึกข้อมูล</t>
  </si>
  <si>
    <t>งานธุรการและงานสารบรรณ</t>
  </si>
  <si>
    <t>จ่ายเป็นค่าจ้างเหมาบริการบันทึกข้อมูล</t>
  </si>
  <si>
    <t>จำนวน 4 คน</t>
  </si>
  <si>
    <t>(4) แผนงานอุตสาหกรรมและการโยธา</t>
  </si>
  <si>
    <t>จ้างเหมาบริการจดมาตรน้ำประปา</t>
  </si>
  <si>
    <t>ดูแลระบบประปา</t>
  </si>
  <si>
    <t>/ติดตามทวงหนี้ ซ่อมแซมและ</t>
  </si>
  <si>
    <t xml:space="preserve">จ่ายเป็นค่าจ้างเหมาบริการ </t>
  </si>
  <si>
    <t>จดมาตรวัดน้ำ ติดตามทวงหนี้ ซ่อมแซม</t>
  </si>
  <si>
    <t>(1) แผนงานอุตสาหกรรมและการโยธา</t>
  </si>
  <si>
    <t>จำนวนครุภัณฑ์สำหรับที่ไม่ได้ดำเนินการจัดทำเป็นโครงการพัฒนาท้องถิ่น</t>
  </si>
  <si>
    <t>1. ครุภัณฑ์สำนักงาน</t>
  </si>
  <si>
    <t>เก้าอี้สำนักงาน</t>
  </si>
  <si>
    <t>จ่ายเป็นค่าจัดซื้อเก้าอี้สำนักงาน</t>
  </si>
  <si>
    <t xml:space="preserve">จำนวน 1 ตัว </t>
  </si>
  <si>
    <t>เตียงนอน</t>
  </si>
  <si>
    <t>จำนวน 2 เตียง ขนาดกว้างไม่น้อยกว่า</t>
  </si>
  <si>
    <t>1.6 เมตร ยาวไม่น้อยกว่า 2 เมตร</t>
  </si>
  <si>
    <t>จ่ายเป็นค่าจัดซื้อเครื่องคอมพิวเตอร์</t>
  </si>
  <si>
    <t>รถจักรยานยนต์</t>
  </si>
  <si>
    <t>จ่ายเป็นค่าจัดซื้อรถจักรยานยนต์</t>
  </si>
  <si>
    <t>ขนาด 110 ซีซี แบบเกียร์ธรรมดา</t>
  </si>
  <si>
    <t>จำนวน 1 คัน</t>
  </si>
  <si>
    <t>เครื่องคอมพิวเตอร์</t>
  </si>
  <si>
    <t>(5) แผนงานการพาณิชย์</t>
  </si>
  <si>
    <t>จ่ายเป็นค่าจัดซื้อเตียงนอน แบบไม้</t>
  </si>
  <si>
    <t xml:space="preserve">   5.4 กลยุทธ์สนับสนุนการป้องกันโรค การควบคุมโรค</t>
  </si>
  <si>
    <t xml:space="preserve">   5.5 กลยุทธ์ส่งเสริมสนับสนุนการออกกำลังกาย การเล่นกีฬาและนันทนาการ</t>
  </si>
  <si>
    <t>1. การเสริมสร้าง</t>
  </si>
  <si>
    <t>ความมั่นคง</t>
  </si>
  <si>
    <t>การรักษาความสงบเรียบร้อย</t>
  </si>
  <si>
    <t xml:space="preserve">1.1 เสริมสร้างให้ประชาชน รัก </t>
  </si>
  <si>
    <t>ซึ่งสถาบันหลักของชาติ</t>
  </si>
  <si>
    <t>ยึดมั่นและธำรงรักษาไว้</t>
  </si>
  <si>
    <t>1.2 เสริมสร้างภูมิคุ้มกัน</t>
  </si>
  <si>
    <t>จากภัยคุกคามในทุกรูปแบบ</t>
  </si>
  <si>
    <t xml:space="preserve">1.4 ส่งเสริมการป้องกัน </t>
  </si>
  <si>
    <t>บรรเทาสาธารณภัยและ</t>
  </si>
  <si>
    <t>(1) แผนงานสร้างความ</t>
  </si>
  <si>
    <t>เข้มแข็งของชุมชน</t>
  </si>
  <si>
    <t>(1) แผนงานรักษาความสงบ</t>
  </si>
  <si>
    <t>ภายใน</t>
  </si>
  <si>
    <t>และการโยธา</t>
  </si>
  <si>
    <t>5. การพัฒนาและ</t>
  </si>
  <si>
    <t>เสริมสร้างศักยภาพ</t>
  </si>
  <si>
    <t>ทรัพยากรมนุษย์</t>
  </si>
  <si>
    <t>5.1 พัฒนาคุณภาพการจัดการ</t>
  </si>
  <si>
    <t>ศึกษาในระบบ นอกระบบและ</t>
  </si>
  <si>
    <t>ตามอัธยาศัยเพื่อการเรียนรู้</t>
  </si>
  <si>
    <t>ตลอดชีวิต</t>
  </si>
  <si>
    <t>5.2 พัฒนาคุณภาพชีวิต เด็ก</t>
  </si>
  <si>
    <t>เยาวชน สตรี ผู้สูงอายุ ผู้พิการ</t>
  </si>
  <si>
    <t>และผู้ด้อยโอกาส</t>
  </si>
  <si>
    <t>5.4 สนับสนุนการป้องกันโรค</t>
  </si>
  <si>
    <t>การควบคุมโรค</t>
  </si>
  <si>
    <t>4. การส่งเสริมการท่องเที่ยวชุมชน (ไม่มี)</t>
  </si>
  <si>
    <t>5.5 ส่งเสริมสนับสนุนการ</t>
  </si>
  <si>
    <t>ออกกำลังกาย การเล่นกีฬา</t>
  </si>
  <si>
    <t>และนันทนาการ</t>
  </si>
  <si>
    <t>สนามกีฬา</t>
  </si>
  <si>
    <t>6. การส่งเสริม ศาสนา</t>
  </si>
  <si>
    <t>ศิลปะ ประเพณี</t>
  </si>
  <si>
    <t>วัฒนธรรมและ</t>
  </si>
  <si>
    <t>ภูมิปัญญาท้องถิ่น</t>
  </si>
  <si>
    <t>6.1 ส่งเสริมสนับสนุนการ</t>
  </si>
  <si>
    <t>จัดกิจกรรม อนุรักษ์สืบสาน</t>
  </si>
  <si>
    <t>ประเพณี วัฒนธรรมและ</t>
  </si>
  <si>
    <t>6.2 ส่งเสริมสนับสนุนศาสนา</t>
  </si>
  <si>
    <t>ให้มีความเข้มแข็งเป็นศูนย์รวม</t>
  </si>
  <si>
    <t>ในการบ่มเพาะยึดเหนี่ยวจิตใจ</t>
  </si>
  <si>
    <t>7. การพัฒนาทรัพยากร</t>
  </si>
  <si>
    <t>7. ยุทธศาสตร์การพัฒนาทรัพยากรธรรมชาติและสิ่งแวดล้อม</t>
  </si>
  <si>
    <t>ธรรมชาติและ</t>
  </si>
  <si>
    <t>สิ่งแวดล้อม</t>
  </si>
  <si>
    <t>7.1 ส่งเสริมการอนุรักษ์ฟื้นฟู</t>
  </si>
  <si>
    <t>ทรัพยากรธรรมชาติและ</t>
  </si>
  <si>
    <t>8. การพัฒนา</t>
  </si>
  <si>
    <t>ประสิทธิภาพการบริหาร</t>
  </si>
  <si>
    <t>จัดการองค์กรปกครอง</t>
  </si>
  <si>
    <t>ส่วนท้องถิ่น</t>
  </si>
  <si>
    <t>8.1 ส่งเสริมการมีส่วนร่วมของ</t>
  </si>
  <si>
    <t>ประชาชนในการพัฒนาท้องถิ่น</t>
  </si>
  <si>
    <t>8.2 พัฒนาประสิทธิภาพการ</t>
  </si>
  <si>
    <t>บริหารจัดการและการจัดระบบ</t>
  </si>
  <si>
    <t>บริการที่ทันสมัยสู่องค์กรภาครัฐ</t>
  </si>
  <si>
    <t>(1) แผนงานการศาสนา</t>
  </si>
  <si>
    <t>วัฒนธรรมและนันทนาการ</t>
  </si>
  <si>
    <t>(4) แผนงานอุตสาหกรรม</t>
  </si>
  <si>
    <t>ไปรษณีย์</t>
  </si>
  <si>
    <t>สนามกีฬาหญ้าเทียม,ชมรมผู้สูงอายุ</t>
  </si>
  <si>
    <t>กำจัดขยะ</t>
  </si>
  <si>
    <t>ณ ทม.พัทลุง</t>
  </si>
  <si>
    <t xml:space="preserve">   1.2 กลยุทธ์เสริมสร้างภูมิคุ้มกันจากภัยคุกคามในทุกรูปแบบ</t>
  </si>
  <si>
    <t xml:space="preserve">   1.4 กลยุทธ์ส่งเสริมการป้องกัน บรรเทาสาธารณภัยและการรักษาความสงบเรียบร้อย</t>
  </si>
  <si>
    <t>สำรวจ ออกแบบ เขียนแบบ ถอดแบบ</t>
  </si>
  <si>
    <t xml:space="preserve">แผนการดำเนินงาน  ประจำปีงบประมาณ  พ.ศ.2567 </t>
  </si>
  <si>
    <t>พ.ศ.2567</t>
  </si>
  <si>
    <t>ดำเนินการ</t>
  </si>
  <si>
    <t>แล้วเสร็จ</t>
  </si>
  <si>
    <t>จัดกิจกรรมเนื่องในวันคล้าย</t>
  </si>
  <si>
    <t>มกราคม</t>
  </si>
  <si>
    <t>วันพระบรมราชสมภพ</t>
  </si>
  <si>
    <t>พระบาทสมเด็จพระบรม</t>
  </si>
  <si>
    <t>ชนกาธิเบศวร มหาภูมิพล</t>
  </si>
  <si>
    <t>อดุลยเดชมหาราช บรมนาถ</t>
  </si>
  <si>
    <t>บพิตร วันชาติและวันพ่อ</t>
  </si>
  <si>
    <t>แห่งชาติ</t>
  </si>
  <si>
    <t>จัดกิจกรรมเฉลิมพระเกียรติ</t>
  </si>
  <si>
    <t>กันยายน</t>
  </si>
  <si>
    <t>สมเด็จพระนางเจ้าสิริกิต์</t>
  </si>
  <si>
    <t>พระบรมราชินีนาถ พระบรม</t>
  </si>
  <si>
    <t>ราชชนนีพันปีหลวง</t>
  </si>
  <si>
    <t>สิงหาคม</t>
  </si>
  <si>
    <t>กรกฎาคม</t>
  </si>
  <si>
    <t>พฤศจิกายน</t>
  </si>
  <si>
    <t>มีนาคม</t>
  </si>
  <si>
    <t>จัดหาชุดทดสอบหาสาร</t>
  </si>
  <si>
    <t>จัดซื้อชุดทดสอบหาสารเสพติดในปัสสาวะ</t>
  </si>
  <si>
    <t>ธันวาคม</t>
  </si>
  <si>
    <t>เสพติดในปัสสาวะและวัสดุ</t>
  </si>
  <si>
    <t>กลุ่มเป้าหมาย 50 คน ชุดละ 50 บาท</t>
  </si>
  <si>
    <t>อุปกรณ์เพื่อค้นหาผู้เสพ</t>
  </si>
  <si>
    <t>ตรวจทดสอบคนละ 6 ครั้ง รวมเป็น</t>
  </si>
  <si>
    <t>ยาเสพติดสำหรับใช้ในศูนย์</t>
  </si>
  <si>
    <t>300 ชุด และวัสดุอุปกรณ์สำหรับค้นหา</t>
  </si>
  <si>
    <t>คัดกรองและประเมินความ</t>
  </si>
  <si>
    <t>ผู้เสพยาเสพติด เช่น ถุงมือยาง หน้ากาก</t>
  </si>
  <si>
    <t>รุนแรงการติดยาเสพติด</t>
  </si>
  <si>
    <t>อนามัย เจลแอลกอฮอล์ ฯลฯ</t>
  </si>
  <si>
    <t>จัดตั้งด่านชุมชนเทศบาล</t>
  </si>
  <si>
    <t>จัดตั้งด่านชุมชนเทศบาลตำบลควนขนุน</t>
  </si>
  <si>
    <t>2567และ</t>
  </si>
  <si>
    <t>พฤษภาคม</t>
  </si>
  <si>
    <t>ติดตั้งถังเคมีดับเพลิง</t>
  </si>
  <si>
    <t>เมษายน</t>
  </si>
  <si>
    <t>ตามจุดเสี่ยงในเขตเทศบาล</t>
  </si>
  <si>
    <t>ขนาด 15 ปอนด์ จำนวน 20 ถัง</t>
  </si>
  <si>
    <t>ฝึกอบรมพนักงานที่</t>
  </si>
  <si>
    <t>รับผิดชอบงานป้องกัน</t>
  </si>
  <si>
    <t>และบรรเทาสาธารณภัย</t>
  </si>
  <si>
    <t>ก่อสร้างห้องน้ำห้องส้วม</t>
  </si>
  <si>
    <t>ก่อสร้างห้องน้ำ ห้องส้วมสำหรับอาคาร</t>
  </si>
  <si>
    <t>ด้านหลัง</t>
  </si>
  <si>
    <t>สำหรับอาคารสนามหญ้า</t>
  </si>
  <si>
    <t>สนามหญ้าเทียม ขนาดกว้าง 2.6 เมตร</t>
  </si>
  <si>
    <t>ที่ทำการ</t>
  </si>
  <si>
    <t>เทียม</t>
  </si>
  <si>
    <t>ยาว 3.5 เมตร พื้นที่ 9.10 ตารางเมตร</t>
  </si>
  <si>
    <t>หมู่ที่ 5</t>
  </si>
  <si>
    <t>ต.ควนขนุน</t>
  </si>
  <si>
    <t xml:space="preserve">อ.ควนขนุน </t>
  </si>
  <si>
    <t>จ.พัทลุง</t>
  </si>
  <si>
    <t>อบรมให้ความรู้ถึงบทบาทหน้าที่ของ</t>
  </si>
  <si>
    <t>เด็กเยาวชน การมีจิตอาสาเป็นแกนนำ</t>
  </si>
  <si>
    <t>ช่วยเหลือสังคม การไม่ยุ่งเกี่ยวกับยาเสพติด</t>
  </si>
  <si>
    <t>ฯลฯ จำนวน 30 คน จ่ายเป็นค่าอาหาร</t>
  </si>
  <si>
    <t>อบรมให้ความรู้สิทธิประโยชน์ของผู้พิการ</t>
  </si>
  <si>
    <t>จัดตั้งโรงเรียนผู้สูงอายุ ฝึกอบรมอาชีพ</t>
  </si>
  <si>
    <t>การออกกำลังกาย การดูแลสุขภาพ</t>
  </si>
  <si>
    <t>เบื้องต้น กฎหมายสิทธิประโยชน์ของ</t>
  </si>
  <si>
    <t>ผู้สูงอายุ ฯลฯ จำนวน 40 คน</t>
  </si>
  <si>
    <t>ฝึกอบรมอาชีพให้แก่สตรี จำนวน 30 คน</t>
  </si>
  <si>
    <t xml:space="preserve">เบิกจ่ายเป็นค่าอาหาร เครื่องดื่ม วัสดุ </t>
  </si>
  <si>
    <t xml:space="preserve">จำนวน 20 คน เบิกจ่ายเป็นค่าอาหาร </t>
  </si>
  <si>
    <t xml:space="preserve">เครื่องดื่ม วัสดุอุปกรณ์ ฯลฯ </t>
  </si>
  <si>
    <t xml:space="preserve">มกราคม </t>
  </si>
  <si>
    <t>ในครอบครัวเรือนและชุมชน จำนวน</t>
  </si>
  <si>
    <t>30 คน เบิกจ่ายเป็นค่าอาหาร เครื่องดื่ม</t>
  </si>
  <si>
    <t>ฝึกอบรมและทัศนศึกษาดูงาน</t>
  </si>
  <si>
    <t>จัดฝึกอบรมและทัศนศึกษาดูงาน</t>
  </si>
  <si>
    <t>ของกิจการสภาเทศบาลตำบล</t>
  </si>
  <si>
    <t>ของกิจการสภาเทศบาลตำบลควนขนุน</t>
  </si>
  <si>
    <t xml:space="preserve">จำนวน 17 คน จ่ายเป็นอาหาร </t>
  </si>
  <si>
    <t>แผนการดำเนินงาน  ประจำปีงบประมาณ  พ.ศ.2567</t>
  </si>
  <si>
    <t>กุมภาพันธ์</t>
  </si>
  <si>
    <t>ผด.02/1</t>
  </si>
  <si>
    <t>เครื่องซักผ้า</t>
  </si>
  <si>
    <t>จ่ายเป็นค่าจัดซื้อเครื่องซักผ้า</t>
  </si>
  <si>
    <t xml:space="preserve">มีนาคม </t>
  </si>
  <si>
    <t>สัตว์ปลอดโรค คนปลอดภัย</t>
  </si>
  <si>
    <t>จากโรคพิษสุนัขบ้า</t>
  </si>
  <si>
    <t>ตามพระปณิธานศาสตราจารย์</t>
  </si>
  <si>
    <t>ดร.สมเด็จเจ้าฟ้าฯ กรมพระศรี</t>
  </si>
  <si>
    <t>สวางควัฒนวรขัตติยราชนารี</t>
  </si>
  <si>
    <t xml:space="preserve">จัดงานวันส่งท้ายปีเก่า </t>
  </si>
  <si>
    <t xml:space="preserve">ต้อนรับปีใหม่  </t>
  </si>
  <si>
    <t>และดูแลระบบประปา จำนวน 4 คน</t>
  </si>
  <si>
    <t>ผู้ช่วยพนักงานผลิตน้ำประปา</t>
  </si>
  <si>
    <t>และซ่อมบำรุง</t>
  </si>
  <si>
    <t>จ่ายเป็นค่าจ้างเหมาบริการทำหน้าที่</t>
  </si>
  <si>
    <t>ผู้ช่วยพนักงานผลิตน้ำประปาและ</t>
  </si>
  <si>
    <t>ซ่อมบำรุง</t>
  </si>
  <si>
    <t>5. ครุภัณฑ์คอมพิวเตอร์หรืออิเล็กทรอนิกส์</t>
  </si>
  <si>
    <t>เครื่องพิมพ์และเครื่องสำรอง</t>
  </si>
  <si>
    <t>ไฟฟ้า</t>
  </si>
  <si>
    <t>สำหรับงานประมวลผลแบบที่ 2</t>
  </si>
  <si>
    <t>เครื่องพิมพ์ Multifunction เลเซอร์</t>
  </si>
  <si>
    <t>หรือ LED สี และเครื่องสำรองไฟฟ้า</t>
  </si>
  <si>
    <t>ขนาด 800 VA จำนวน 1 ชุด</t>
  </si>
  <si>
    <t>มิถุนายน</t>
  </si>
  <si>
    <t>เครื่องคอมพิวเตอร์โน้ตบุ๊ก</t>
  </si>
  <si>
    <t>โน้ตบุ๊ก สำหรับงานประมวล</t>
  </si>
  <si>
    <t>เครื่องพิมพ์</t>
  </si>
  <si>
    <t>จ่ายเป็นค่าจัดซื้อเครื่องพิมพ์เลเซอร์</t>
  </si>
  <si>
    <t>หรือ LED ขาวดำ จำนวน 2 เครื่อง</t>
  </si>
  <si>
    <t>จอคอมพิวเตอร์</t>
  </si>
  <si>
    <t>จ่ายเป็นค่าจัดซื้อจอคอมพิวเตอร์</t>
  </si>
  <si>
    <t>ขนาดไม่น้อยกว่า 21.5 นิ้ว</t>
  </si>
  <si>
    <t>จำนวน 2 ชุด</t>
  </si>
  <si>
    <t>เครื่องพิมพ์เลเซอร์หรือ LED สี</t>
  </si>
  <si>
    <t xml:space="preserve">ชนิด Network แบบที่ 1 </t>
  </si>
  <si>
    <t>และเครื่องสำรองไฟฟ้า ขนาด1KVA</t>
  </si>
  <si>
    <t>จำนวน 1 ชุด</t>
  </si>
  <si>
    <t>เครื่องเชื่อมโลหะ</t>
  </si>
  <si>
    <t>จ่ายเป็นค่าจัดซื้อเครื่องเชื่อมโลหะ</t>
  </si>
  <si>
    <t>ระบบ IGBT Iverter กำลังไฟไม่น้อยกว่า</t>
  </si>
  <si>
    <t>5.0 KW จำนวน 1 เครื่อง</t>
  </si>
  <si>
    <t>2.การพัฒนาโครงสร้างพื้นฐานและระบบโลจิสติกส์ (ไม่มี)</t>
  </si>
  <si>
    <t>3. การสร้างความเข้มแข็งภาคเกษตรและระบบเศรษฐกิจ (ไม่มี)</t>
  </si>
  <si>
    <t>(2) แผนงานอุตสาหกรรม</t>
  </si>
  <si>
    <t>(2) แผนงานอุตสาหกรรมและการโยธา</t>
  </si>
  <si>
    <t>/สำนักปลัดเทศบาล</t>
  </si>
  <si>
    <t>สำนักปลัดเทศบาล/</t>
  </si>
  <si>
    <t xml:space="preserve">แผนการดำเนินงาน ประจำปีงบประมาณ พ.ศ.2567 </t>
  </si>
  <si>
    <t>จ่ายเป็นค่าใช้จ่ายในการจัดแข่งขันกีฬา</t>
  </si>
  <si>
    <t>นักเรียนศูนย์พัฒนาเด็กเล็กเทศบาลตำบล</t>
  </si>
  <si>
    <t xml:space="preserve">ควนขนุนเบิกจ่ายเป็นค่าอาหาร </t>
  </si>
  <si>
    <t>ค่าอุปกรณ์กีฬา เงินหรือของรางวัล ฯลฯ</t>
  </si>
  <si>
    <t>จ่ายเป็นค่าใช้จ่ายในการสนับสนุน</t>
  </si>
  <si>
    <t>ค่าใช้จ่ายการบริหารสถานศึกษา ได้แก่</t>
  </si>
  <si>
    <t>1) ค่าจัดการเรียนการสอน จัดสรรสำหรับเด็กอายุ 2-5 ปี </t>
  </si>
  <si>
    <t>จำนวน 50 คน อัตราคนละ 1,836 บาทต่อคนต่อปี </t>
  </si>
  <si>
    <t>เป็นเงิน 91,800  บาท</t>
  </si>
  <si>
    <t>2) ค่าหนังสือเรียน  จัดสรรสำหรับเด็กอายุ 3-5 ปี  </t>
  </si>
  <si>
    <t>จำนวน 40 คน อัตราคนละ 200 บาทต่อคนต่อปี </t>
  </si>
  <si>
    <t>เป็นเงิน 8,000  บาท   </t>
  </si>
  <si>
    <t>3) ค่าอุปกรณ์การเรียน  จัดสรรสำหรับเด็กอายุ 3-5 ปี  </t>
  </si>
  <si>
    <t>จำนวน 40 คน อัตราคนละ 290 บาทต่อคนต่อปี </t>
  </si>
  <si>
    <t>เป็นเงิน 11,600  บาท</t>
  </si>
  <si>
    <t>4) ค่าเครื่องแบบนักเรียน จัดสรรสำหรับเด็กอายุ 3-5 ปี </t>
  </si>
  <si>
    <t>จำนวน 40 คน อัตราคนละ 325 บาทต่อคนต่อปี </t>
  </si>
  <si>
    <t>เป็นเงิน 13,000  บาท</t>
  </si>
  <si>
    <t>5) ค่ากิจกรรมพัฒนาผู้เรียน จัดสรรสำหรับเด็กอายุ 3-5 ปี </t>
  </si>
  <si>
    <t>จำนวน 40 คน อัตราคนละ 464 บาทต่อคนต่อปี </t>
  </si>
  <si>
    <t>เป็นเงิน 18,560 บาท</t>
  </si>
  <si>
    <t>6) ค่าอาหารกลางวันสำหรับเด็กนักเรียนศูนย์พัฒนาเด็กเล็กเทศบาลตำบลควนขนุน  จำนวน 50 คน อัตรามื้อละ27 บาทต่อคน จำนวน 245 วัน เป็นเงิน 330,750  บาท</t>
  </si>
  <si>
    <t>-ค่าเครื่องแบบนักเรียน เด็กอายุ 3-5ปี</t>
  </si>
  <si>
    <t>จำนวน 40 คนๆละ 325 บาทต่อคนต่อปี</t>
  </si>
  <si>
    <t>-ค่ากิจกรรมพัฒนาผู้เรียน เด็กอายุ 3-5ปี</t>
  </si>
  <si>
    <t>-ค่าอาหารกลางวัน จำนวน 50 คน</t>
  </si>
  <si>
    <t>จำนวน 143 คน จำนวน 200 วัน</t>
  </si>
  <si>
    <t>อัตรามื้อละ 22บาทต่อคน</t>
  </si>
  <si>
    <t>จำนวน 50 คนๆละ 1,836 บาทต่อคนต่อปี</t>
  </si>
  <si>
    <t>-ค่าหนังสือเรียน เด็กอายุ 3-5ปี</t>
  </si>
  <si>
    <t>-ค่าจัดการเรียนการสอน เด็กอายุ 2-5ปี</t>
  </si>
  <si>
    <t>จำนวน 40 คนๆละ 200 บาทต่อคนต่อปี</t>
  </si>
  <si>
    <t>-ค่าอุปกรณ์การเรียน เด็กอายุ 3-5ปี</t>
  </si>
  <si>
    <t>จำนวน 40 คนๆละ 290 บาทต่อคนต่อปี</t>
  </si>
  <si>
    <t>จำนวน 40 คนๆละ 464 บาทต่อคนต่อปี</t>
  </si>
  <si>
    <t xml:space="preserve">จำนวน 245 วัน มื้อละ 27 บาทต่อคน </t>
  </si>
  <si>
    <t>จัดแข่งขันกีฬานักเรียน</t>
  </si>
  <si>
    <t>ตุลาคม</t>
  </si>
  <si>
    <t>2. ครุภัณฑ์ยานพาหนะและขนส่ง</t>
  </si>
  <si>
    <t>3. ครุภัณฑ์งานบ้านงานครัว</t>
  </si>
  <si>
    <t>(2) แผนงานการรักษาความสงบภายใน</t>
  </si>
  <si>
    <t>4. ครุภัณฑ์โรงงาน</t>
  </si>
  <si>
    <t>เป็นคณะกรรมการจัดซื้อ</t>
  </si>
  <si>
    <t>จัดจ้าง</t>
  </si>
  <si>
    <t>เทศบาลและศูนย์ฟิตเนส</t>
  </si>
  <si>
    <t>หน้าสำนักงาน</t>
  </si>
  <si>
    <t>กิจกรรมการเล่นเกม จัดเวทีเพื่อให้</t>
  </si>
  <si>
    <t xml:space="preserve">พระเทพรัตนราชสุดาฯ สยามบรมราชกุมารี </t>
  </si>
  <si>
    <t>ส่วนที่  2 บัญชีโครงการพัฒนาท้องถิ่น</t>
  </si>
  <si>
    <t>2.1 บัญชีสรุปจำนวนโครงการพัฒนาท้องถิ่น กิจกรรมและงบประมาณ</t>
  </si>
  <si>
    <t>สรุปโครงการพัฒนาท้องถิ่นและงบประมาณ</t>
  </si>
  <si>
    <t>2.2 บัญชีโครงการพัฒนาท้องถิ่น กิจกรรมและงบประมาณ</t>
  </si>
  <si>
    <t xml:space="preserve">   1.3 กลยุทธ์สร้างความมั่นคง ปลอดภัยในชีวิตและทรัพย์สินของประชาชน</t>
  </si>
  <si>
    <t>1.3 สร้างความมั่นคง ปลอดภัย</t>
  </si>
  <si>
    <t>ในชีวิตและทรัพย์สินของประชาชน</t>
  </si>
  <si>
    <t>*การคิดร้อยละของโครงการทั้งหมดและร้อยละของงบประมาณทั้งหมด ใช้จำนวนโครงการและงบประมาณจากแผนพัฒนาท้องถิ่นเป็นฐานในการคำนวน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</si>
</sst>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0.0"/>
  </numFmts>
  <fonts count="13" x14ac:knownFonts="1">
    <font>
      <sz val="10"/>
      <name val="Arial"/>
      <charset val="222"/>
    </font>
    <font>
      <sz val="10"/>
      <name val="Arial"/>
      <family val="2"/>
    </font>
    <font>
      <sz val="10"/>
      <name val="Arial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15"/>
      <name val="TH SarabunPSK"/>
      <family val="2"/>
    </font>
    <font>
      <sz val="14"/>
      <name val="TH SarabunPSK"/>
      <family val="2"/>
    </font>
    <font>
      <sz val="10"/>
      <name val="TH SarabunPSK"/>
      <family val="2"/>
    </font>
    <font>
      <b/>
      <sz val="15"/>
      <name val="TH SarabunPSK"/>
      <family val="2"/>
    </font>
    <font>
      <sz val="16"/>
      <color rgb="FFFF0000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sz val="16"/>
      <color rgb="FF000000"/>
      <name val="TH SarabunPSK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</cellStyleXfs>
  <cellXfs count="299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shrinkToFit="1"/>
    </xf>
    <xf numFmtId="0" fontId="4" fillId="0" borderId="2" xfId="0" applyFont="1" applyBorder="1" applyAlignment="1">
      <alignment shrinkToFit="1"/>
    </xf>
    <xf numFmtId="0" fontId="4" fillId="0" borderId="2" xfId="0" applyFont="1" applyBorder="1" applyAlignment="1">
      <alignment horizontal="left" shrinkToFit="1"/>
    </xf>
    <xf numFmtId="0" fontId="4" fillId="0" borderId="3" xfId="0" applyFont="1" applyBorder="1" applyAlignment="1">
      <alignment shrinkToFit="1"/>
    </xf>
    <xf numFmtId="0" fontId="4" fillId="0" borderId="0" xfId="0" applyFont="1" applyBorder="1" applyAlignment="1">
      <alignment shrinkToFit="1"/>
    </xf>
    <xf numFmtId="0" fontId="4" fillId="0" borderId="0" xfId="0" applyFont="1" applyBorder="1"/>
    <xf numFmtId="0" fontId="4" fillId="0" borderId="0" xfId="0" applyFont="1" applyBorder="1" applyAlignment="1">
      <alignment horizontal="center"/>
    </xf>
    <xf numFmtId="3" fontId="4" fillId="0" borderId="0" xfId="0" applyNumberFormat="1" applyFont="1"/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horizontal="left"/>
    </xf>
    <xf numFmtId="3" fontId="4" fillId="0" borderId="2" xfId="0" applyNumberFormat="1" applyFont="1" applyBorder="1"/>
    <xf numFmtId="0" fontId="4" fillId="0" borderId="2" xfId="0" applyFont="1" applyBorder="1"/>
    <xf numFmtId="187" fontId="4" fillId="0" borderId="2" xfId="1" applyNumberFormat="1" applyFont="1" applyBorder="1" applyAlignment="1">
      <alignment horizontal="right"/>
    </xf>
    <xf numFmtId="187" fontId="4" fillId="0" borderId="2" xfId="1" applyNumberFormat="1" applyFont="1" applyBorder="1"/>
    <xf numFmtId="0" fontId="4" fillId="0" borderId="3" xfId="0" applyFont="1" applyBorder="1" applyAlignment="1">
      <alignment horizontal="center"/>
    </xf>
    <xf numFmtId="0" fontId="4" fillId="0" borderId="3" xfId="0" applyFont="1" applyBorder="1"/>
    <xf numFmtId="3" fontId="4" fillId="0" borderId="3" xfId="0" applyNumberFormat="1" applyFont="1" applyBorder="1"/>
    <xf numFmtId="3" fontId="3" fillId="0" borderId="0" xfId="0" applyNumberFormat="1" applyFont="1"/>
    <xf numFmtId="187" fontId="4" fillId="0" borderId="1" xfId="1" applyNumberFormat="1" applyFont="1" applyBorder="1"/>
    <xf numFmtId="0" fontId="4" fillId="0" borderId="0" xfId="0" applyFont="1" applyAlignment="1">
      <alignment horizontal="center"/>
    </xf>
    <xf numFmtId="3" fontId="4" fillId="0" borderId="1" xfId="0" applyNumberFormat="1" applyFont="1" applyBorder="1" applyAlignment="1">
      <alignment horizontal="right"/>
    </xf>
    <xf numFmtId="3" fontId="4" fillId="0" borderId="2" xfId="0" applyNumberFormat="1" applyFont="1" applyBorder="1" applyAlignment="1">
      <alignment horizontal="right"/>
    </xf>
    <xf numFmtId="0" fontId="4" fillId="0" borderId="2" xfId="0" applyFont="1" applyBorder="1" applyAlignment="1">
      <alignment horizontal="right"/>
    </xf>
    <xf numFmtId="0" fontId="6" fillId="0" borderId="2" xfId="0" applyFont="1" applyBorder="1" applyAlignment="1">
      <alignment horizontal="center"/>
    </xf>
    <xf numFmtId="0" fontId="3" fillId="0" borderId="2" xfId="0" applyFont="1" applyBorder="1"/>
    <xf numFmtId="0" fontId="3" fillId="0" borderId="2" xfId="0" applyFont="1" applyBorder="1" applyAlignment="1">
      <alignment horizontal="left"/>
    </xf>
    <xf numFmtId="187" fontId="4" fillId="0" borderId="0" xfId="1" applyNumberFormat="1" applyFont="1" applyBorder="1" applyAlignment="1">
      <alignment horizontal="right"/>
    </xf>
    <xf numFmtId="43" fontId="4" fillId="0" borderId="2" xfId="1" applyFont="1" applyBorder="1" applyAlignment="1">
      <alignment shrinkToFit="1"/>
    </xf>
    <xf numFmtId="187" fontId="4" fillId="0" borderId="1" xfId="1" applyNumberFormat="1" applyFont="1" applyBorder="1" applyAlignment="1">
      <alignment horizontal="right"/>
    </xf>
    <xf numFmtId="187" fontId="4" fillId="0" borderId="2" xfId="1" applyNumberFormat="1" applyFont="1" applyBorder="1" applyAlignment="1">
      <alignment horizontal="center"/>
    </xf>
    <xf numFmtId="3" fontId="4" fillId="0" borderId="2" xfId="0" applyNumberFormat="1" applyFont="1" applyBorder="1" applyAlignment="1">
      <alignment horizontal="center"/>
    </xf>
    <xf numFmtId="0" fontId="4" fillId="0" borderId="3" xfId="0" applyFont="1" applyBorder="1" applyAlignment="1">
      <alignment horizontal="left"/>
    </xf>
    <xf numFmtId="0" fontId="4" fillId="0" borderId="0" xfId="0" applyFont="1" applyBorder="1" applyAlignment="1">
      <alignment horizontal="left"/>
    </xf>
    <xf numFmtId="187" fontId="3" fillId="0" borderId="0" xfId="1" applyNumberFormat="1" applyFont="1" applyAlignment="1">
      <alignment horizontal="left"/>
    </xf>
    <xf numFmtId="0" fontId="4" fillId="0" borderId="0" xfId="0" applyFont="1" applyAlignment="1">
      <alignment horizontal="left"/>
    </xf>
    <xf numFmtId="187" fontId="4" fillId="0" borderId="3" xfId="1" applyNumberFormat="1" applyFont="1" applyBorder="1" applyAlignment="1">
      <alignment horizontal="center"/>
    </xf>
    <xf numFmtId="187" fontId="4" fillId="0" borderId="0" xfId="1" applyNumberFormat="1" applyFont="1" applyBorder="1" applyAlignment="1">
      <alignment horizontal="center"/>
    </xf>
    <xf numFmtId="187" fontId="4" fillId="0" borderId="2" xfId="1" applyNumberFormat="1" applyFont="1" applyBorder="1" applyAlignment="1">
      <alignment horizontal="center" shrinkToFit="1"/>
    </xf>
    <xf numFmtId="0" fontId="4" fillId="0" borderId="2" xfId="0" applyFont="1" applyBorder="1" applyAlignment="1">
      <alignment horizontal="left" vertical="center"/>
    </xf>
    <xf numFmtId="0" fontId="4" fillId="0" borderId="9" xfId="0" applyFont="1" applyBorder="1"/>
    <xf numFmtId="187" fontId="4" fillId="0" borderId="1" xfId="1" applyNumberFormat="1" applyFont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187" fontId="4" fillId="0" borderId="0" xfId="1" applyNumberFormat="1" applyFont="1" applyBorder="1"/>
    <xf numFmtId="0" fontId="4" fillId="0" borderId="9" xfId="0" applyFont="1" applyBorder="1" applyAlignment="1">
      <alignment horizontal="center"/>
    </xf>
    <xf numFmtId="187" fontId="4" fillId="0" borderId="9" xfId="1" applyNumberFormat="1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187" fontId="4" fillId="0" borderId="0" xfId="1" applyNumberFormat="1" applyFont="1"/>
    <xf numFmtId="0" fontId="3" fillId="0" borderId="1" xfId="0" applyFont="1" applyBorder="1" applyAlignment="1">
      <alignment horizontal="left"/>
    </xf>
    <xf numFmtId="2" fontId="4" fillId="0" borderId="2" xfId="0" applyNumberFormat="1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0" fontId="4" fillId="0" borderId="7" xfId="0" applyFont="1" applyBorder="1"/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shrinkToFit="1"/>
    </xf>
    <xf numFmtId="43" fontId="4" fillId="0" borderId="2" xfId="1" applyFont="1" applyBorder="1" applyAlignment="1">
      <alignment horizontal="center" shrinkToFit="1"/>
    </xf>
    <xf numFmtId="0" fontId="4" fillId="0" borderId="9" xfId="0" applyFont="1" applyBorder="1" applyAlignment="1">
      <alignment shrinkToFit="1"/>
    </xf>
    <xf numFmtId="0" fontId="4" fillId="0" borderId="6" xfId="0" applyFont="1" applyBorder="1"/>
    <xf numFmtId="187" fontId="4" fillId="0" borderId="2" xfId="1" applyNumberFormat="1" applyFont="1" applyBorder="1" applyAlignment="1">
      <alignment horizontal="left" shrinkToFit="1"/>
    </xf>
    <xf numFmtId="0" fontId="4" fillId="0" borderId="2" xfId="0" applyFont="1" applyBorder="1" applyAlignment="1">
      <alignment horizontal="center" vertical="top" wrapText="1"/>
    </xf>
    <xf numFmtId="187" fontId="4" fillId="0" borderId="2" xfId="1" applyNumberFormat="1" applyFont="1" applyBorder="1" applyAlignment="1">
      <alignment horizontal="left" vertical="center"/>
    </xf>
    <xf numFmtId="0" fontId="5" fillId="0" borderId="2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4" fillId="0" borderId="2" xfId="0" applyFont="1" applyBorder="1" applyAlignment="1">
      <alignment horizontal="center" vertical="top" shrinkToFit="1"/>
    </xf>
    <xf numFmtId="0" fontId="4" fillId="0" borderId="0" xfId="0" applyFont="1" applyBorder="1" applyAlignment="1"/>
    <xf numFmtId="43" fontId="4" fillId="0" borderId="2" xfId="1" applyFont="1" applyBorder="1" applyAlignment="1">
      <alignment horizontal="center"/>
    </xf>
    <xf numFmtId="187" fontId="3" fillId="0" borderId="2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left"/>
    </xf>
    <xf numFmtId="187" fontId="4" fillId="0" borderId="2" xfId="1" applyNumberFormat="1" applyFont="1" applyBorder="1" applyAlignment="1">
      <alignment horizontal="left"/>
    </xf>
    <xf numFmtId="0" fontId="8" fillId="0" borderId="3" xfId="0" applyFont="1" applyBorder="1" applyAlignment="1">
      <alignment horizontal="center"/>
    </xf>
    <xf numFmtId="41" fontId="4" fillId="0" borderId="2" xfId="1" applyNumberFormat="1" applyFont="1" applyBorder="1" applyAlignment="1">
      <alignment horizontal="center" shrinkToFit="1"/>
    </xf>
    <xf numFmtId="0" fontId="4" fillId="0" borderId="1" xfId="0" applyFont="1" applyBorder="1" applyAlignment="1">
      <alignment horizontal="left" vertical="center"/>
    </xf>
    <xf numFmtId="187" fontId="4" fillId="0" borderId="1" xfId="1" applyNumberFormat="1" applyFont="1" applyBorder="1" applyAlignment="1">
      <alignment horizontal="center" shrinkToFit="1"/>
    </xf>
    <xf numFmtId="3" fontId="4" fillId="0" borderId="2" xfId="0" applyNumberFormat="1" applyFont="1" applyBorder="1" applyAlignment="1">
      <alignment horizontal="right" vertical="center"/>
    </xf>
    <xf numFmtId="0" fontId="4" fillId="0" borderId="1" xfId="0" applyFont="1" applyBorder="1" applyAlignment="1">
      <alignment horizontal="center" shrinkToFit="1"/>
    </xf>
    <xf numFmtId="0" fontId="4" fillId="0" borderId="0" xfId="0" applyFont="1" applyAlignment="1">
      <alignment shrinkToFit="1"/>
    </xf>
    <xf numFmtId="0" fontId="3" fillId="0" borderId="2" xfId="0" applyFont="1" applyBorder="1" applyAlignment="1">
      <alignment horizontal="center" vertical="center" wrapText="1"/>
    </xf>
    <xf numFmtId="2" fontId="4" fillId="0" borderId="3" xfId="0" applyNumberFormat="1" applyFont="1" applyBorder="1" applyAlignment="1">
      <alignment horizontal="center"/>
    </xf>
    <xf numFmtId="0" fontId="4" fillId="0" borderId="4" xfId="0" applyFont="1" applyBorder="1" applyAlignment="1">
      <alignment shrinkToFit="1"/>
    </xf>
    <xf numFmtId="3" fontId="4" fillId="0" borderId="4" xfId="0" applyNumberFormat="1" applyFont="1" applyBorder="1" applyAlignment="1">
      <alignment horizontal="right"/>
    </xf>
    <xf numFmtId="0" fontId="4" fillId="0" borderId="12" xfId="0" applyFont="1" applyBorder="1"/>
    <xf numFmtId="0" fontId="4" fillId="0" borderId="4" xfId="0" applyFont="1" applyBorder="1"/>
    <xf numFmtId="187" fontId="4" fillId="0" borderId="0" xfId="1" applyNumberFormat="1" applyFont="1" applyBorder="1" applyAlignment="1">
      <alignment horizontal="center" shrinkToFit="1"/>
    </xf>
    <xf numFmtId="0" fontId="4" fillId="0" borderId="0" xfId="3" applyFont="1"/>
    <xf numFmtId="0" fontId="4" fillId="0" borderId="0" xfId="3" applyFont="1" applyAlignment="1">
      <alignment horizontal="left"/>
    </xf>
    <xf numFmtId="0" fontId="4" fillId="0" borderId="3" xfId="0" applyFont="1" applyBorder="1" applyAlignment="1">
      <alignment horizontal="center" shrinkToFit="1"/>
    </xf>
    <xf numFmtId="187" fontId="4" fillId="0" borderId="3" xfId="1" applyNumberFormat="1" applyFont="1" applyBorder="1" applyAlignment="1">
      <alignment horizontal="center" shrinkToFit="1"/>
    </xf>
    <xf numFmtId="0" fontId="4" fillId="0" borderId="3" xfId="0" applyFont="1" applyBorder="1" applyAlignment="1">
      <alignment horizontal="left" shrinkToFit="1"/>
    </xf>
    <xf numFmtId="0" fontId="6" fillId="0" borderId="0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5" xfId="0" applyFont="1" applyBorder="1"/>
    <xf numFmtId="0" fontId="3" fillId="0" borderId="5" xfId="0" applyFont="1" applyBorder="1" applyAlignment="1">
      <alignment horizontal="center"/>
    </xf>
    <xf numFmtId="0" fontId="3" fillId="0" borderId="5" xfId="0" applyFont="1" applyBorder="1" applyAlignment="1">
      <alignment shrinkToFit="1"/>
    </xf>
    <xf numFmtId="3" fontId="3" fillId="0" borderId="5" xfId="0" applyNumberFormat="1" applyFont="1" applyBorder="1"/>
    <xf numFmtId="0" fontId="4" fillId="0" borderId="5" xfId="0" applyFont="1" applyBorder="1" applyAlignment="1">
      <alignment horizontal="left"/>
    </xf>
    <xf numFmtId="187" fontId="3" fillId="0" borderId="5" xfId="1" applyNumberFormat="1" applyFont="1" applyBorder="1" applyAlignment="1">
      <alignment horizontal="right"/>
    </xf>
    <xf numFmtId="0" fontId="3" fillId="0" borderId="5" xfId="0" applyFont="1" applyBorder="1" applyAlignment="1">
      <alignment horizontal="center" shrinkToFit="1"/>
    </xf>
    <xf numFmtId="0" fontId="3" fillId="0" borderId="5" xfId="0" applyFont="1" applyBorder="1"/>
    <xf numFmtId="0" fontId="3" fillId="0" borderId="5" xfId="3" applyFont="1" applyBorder="1" applyAlignment="1">
      <alignment horizontal="center"/>
    </xf>
    <xf numFmtId="0" fontId="3" fillId="0" borderId="5" xfId="3" applyFont="1" applyBorder="1"/>
    <xf numFmtId="0" fontId="3" fillId="0" borderId="0" xfId="3" applyFont="1"/>
    <xf numFmtId="187" fontId="10" fillId="0" borderId="5" xfId="3" applyNumberFormat="1" applyFont="1" applyBorder="1"/>
    <xf numFmtId="187" fontId="3" fillId="0" borderId="5" xfId="0" applyNumberFormat="1" applyFont="1" applyBorder="1" applyAlignment="1">
      <alignment horizontal="right"/>
    </xf>
    <xf numFmtId="0" fontId="6" fillId="0" borderId="2" xfId="0" applyFont="1" applyBorder="1" applyAlignment="1">
      <alignment horizontal="center" shrinkToFit="1"/>
    </xf>
    <xf numFmtId="2" fontId="3" fillId="0" borderId="5" xfId="0" applyNumberFormat="1" applyFont="1" applyBorder="1" applyAlignment="1">
      <alignment horizontal="center"/>
    </xf>
    <xf numFmtId="187" fontId="3" fillId="0" borderId="5" xfId="0" applyNumberFormat="1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 shrinkToFit="1"/>
    </xf>
    <xf numFmtId="3" fontId="4" fillId="0" borderId="1" xfId="0" applyNumberFormat="1" applyFont="1" applyBorder="1" applyAlignment="1">
      <alignment horizontal="center"/>
    </xf>
    <xf numFmtId="3" fontId="9" fillId="0" borderId="2" xfId="0" applyNumberFormat="1" applyFont="1" applyBorder="1"/>
    <xf numFmtId="0" fontId="9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2" xfId="0" applyFont="1" applyBorder="1"/>
    <xf numFmtId="187" fontId="3" fillId="0" borderId="5" xfId="3" applyNumberFormat="1" applyFont="1" applyBorder="1"/>
    <xf numFmtId="2" fontId="3" fillId="0" borderId="8" xfId="0" applyNumberFormat="1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4" xfId="0" applyFont="1" applyBorder="1" applyAlignment="1">
      <alignment horizontal="center" shrinkToFit="1"/>
    </xf>
    <xf numFmtId="3" fontId="9" fillId="0" borderId="2" xfId="0" applyNumberFormat="1" applyFont="1" applyBorder="1" applyAlignment="1">
      <alignment horizontal="right"/>
    </xf>
    <xf numFmtId="187" fontId="3" fillId="0" borderId="5" xfId="1" applyNumberFormat="1" applyFont="1" applyBorder="1" applyAlignment="1">
      <alignment shrinkToFit="1"/>
    </xf>
    <xf numFmtId="43" fontId="3" fillId="0" borderId="5" xfId="0" applyNumberFormat="1" applyFont="1" applyBorder="1" applyAlignment="1">
      <alignment horizontal="center"/>
    </xf>
    <xf numFmtId="0" fontId="4" fillId="0" borderId="3" xfId="0" applyFont="1" applyBorder="1" applyAlignment="1">
      <alignment horizontal="right"/>
    </xf>
    <xf numFmtId="3" fontId="9" fillId="0" borderId="3" xfId="0" applyNumberFormat="1" applyFont="1" applyBorder="1" applyAlignment="1">
      <alignment horizontal="right"/>
    </xf>
    <xf numFmtId="43" fontId="4" fillId="0" borderId="3" xfId="1" applyFont="1" applyBorder="1" applyAlignment="1">
      <alignment horizontal="center" shrinkToFit="1"/>
    </xf>
    <xf numFmtId="187" fontId="4" fillId="0" borderId="2" xfId="1" applyNumberFormat="1" applyFont="1" applyBorder="1" applyAlignment="1">
      <alignment horizontal="right" shrinkToFit="1"/>
    </xf>
    <xf numFmtId="43" fontId="4" fillId="0" borderId="2" xfId="1" applyFont="1" applyBorder="1" applyAlignment="1">
      <alignment horizontal="right" shrinkToFit="1"/>
    </xf>
    <xf numFmtId="43" fontId="4" fillId="0" borderId="3" xfId="1" applyFont="1" applyBorder="1" applyAlignment="1">
      <alignment horizontal="right" shrinkToFit="1"/>
    </xf>
    <xf numFmtId="3" fontId="4" fillId="0" borderId="3" xfId="0" applyNumberFormat="1" applyFont="1" applyBorder="1" applyAlignment="1">
      <alignment horizontal="center"/>
    </xf>
    <xf numFmtId="187" fontId="4" fillId="0" borderId="3" xfId="1" applyNumberFormat="1" applyFont="1" applyBorder="1"/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 wrapText="1"/>
    </xf>
    <xf numFmtId="3" fontId="4" fillId="0" borderId="3" xfId="0" applyNumberFormat="1" applyFont="1" applyBorder="1" applyAlignment="1">
      <alignment horizontal="right" vertical="center"/>
    </xf>
    <xf numFmtId="0" fontId="4" fillId="0" borderId="2" xfId="0" applyFont="1" applyBorder="1" applyAlignment="1">
      <alignment wrapText="1" shrinkToFit="1"/>
    </xf>
    <xf numFmtId="0" fontId="4" fillId="0" borderId="3" xfId="0" applyFont="1" applyBorder="1" applyAlignment="1">
      <alignment horizontal="center" vertical="center"/>
    </xf>
    <xf numFmtId="187" fontId="3" fillId="0" borderId="3" xfId="0" applyNumberFormat="1" applyFont="1" applyBorder="1" applyAlignment="1">
      <alignment horizontal="center" vertical="center" wrapText="1"/>
    </xf>
    <xf numFmtId="0" fontId="4" fillId="0" borderId="3" xfId="3" applyFont="1" applyBorder="1"/>
    <xf numFmtId="0" fontId="4" fillId="0" borderId="3" xfId="3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5" fillId="0" borderId="3" xfId="0" applyFont="1" applyBorder="1" applyAlignment="1">
      <alignment horizontal="left"/>
    </xf>
    <xf numFmtId="0" fontId="4" fillId="0" borderId="15" xfId="0" applyFont="1" applyBorder="1"/>
    <xf numFmtId="43" fontId="4" fillId="0" borderId="1" xfId="1" applyFont="1" applyBorder="1" applyAlignment="1">
      <alignment horizontal="center"/>
    </xf>
    <xf numFmtId="43" fontId="6" fillId="0" borderId="3" xfId="1" applyFont="1" applyBorder="1"/>
    <xf numFmtId="0" fontId="4" fillId="0" borderId="3" xfId="0" applyFont="1" applyBorder="1" applyAlignment="1">
      <alignment horizontal="left" vertical="center" shrinkToFit="1"/>
    </xf>
    <xf numFmtId="187" fontId="4" fillId="0" borderId="3" xfId="1" applyNumberFormat="1" applyFont="1" applyBorder="1" applyAlignment="1">
      <alignment horizontal="left" vertical="center"/>
    </xf>
    <xf numFmtId="0" fontId="4" fillId="0" borderId="3" xfId="0" applyFont="1" applyBorder="1" applyAlignment="1">
      <alignment horizontal="center" vertical="top" wrapText="1"/>
    </xf>
    <xf numFmtId="0" fontId="3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 shrinkToFit="1"/>
    </xf>
    <xf numFmtId="0" fontId="4" fillId="0" borderId="0" xfId="0" applyFont="1" applyAlignment="1">
      <alignment horizontal="center"/>
    </xf>
    <xf numFmtId="3" fontId="4" fillId="0" borderId="9" xfId="0" applyNumberFormat="1" applyFont="1" applyBorder="1"/>
    <xf numFmtId="0" fontId="6" fillId="0" borderId="0" xfId="0" applyFont="1" applyAlignment="1">
      <alignment horizontal="center"/>
    </xf>
    <xf numFmtId="3" fontId="4" fillId="0" borderId="1" xfId="0" applyNumberFormat="1" applyFont="1" applyBorder="1"/>
    <xf numFmtId="187" fontId="4" fillId="0" borderId="1" xfId="1" applyNumberFormat="1" applyFont="1" applyBorder="1" applyAlignment="1">
      <alignment horizontal="left" shrinkToFit="1"/>
    </xf>
    <xf numFmtId="0" fontId="6" fillId="0" borderId="9" xfId="0" applyFont="1" applyBorder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3" fillId="0" borderId="2" xfId="0" applyFont="1" applyBorder="1" applyAlignment="1">
      <alignment horizontal="center"/>
    </xf>
    <xf numFmtId="41" fontId="4" fillId="0" borderId="1" xfId="1" applyNumberFormat="1" applyFont="1" applyBorder="1" applyAlignment="1">
      <alignment horizontal="right" shrinkToFit="1"/>
    </xf>
    <xf numFmtId="0" fontId="4" fillId="0" borderId="5" xfId="0" applyFont="1" applyBorder="1" applyAlignment="1">
      <alignment shrinkToFit="1"/>
    </xf>
    <xf numFmtId="187" fontId="4" fillId="0" borderId="5" xfId="1" applyNumberFormat="1" applyFont="1" applyBorder="1" applyAlignment="1">
      <alignment horizontal="center" shrinkToFit="1"/>
    </xf>
    <xf numFmtId="0" fontId="10" fillId="0" borderId="2" xfId="0" applyFont="1" applyBorder="1"/>
    <xf numFmtId="0" fontId="11" fillId="0" borderId="2" xfId="0" applyFont="1" applyBorder="1" applyAlignment="1">
      <alignment horizontal="center"/>
    </xf>
    <xf numFmtId="0" fontId="11" fillId="0" borderId="2" xfId="0" applyFont="1" applyBorder="1" applyAlignment="1">
      <alignment horizontal="center" shrinkToFit="1"/>
    </xf>
    <xf numFmtId="3" fontId="4" fillId="0" borderId="5" xfId="0" applyNumberFormat="1" applyFont="1" applyBorder="1"/>
    <xf numFmtId="187" fontId="4" fillId="0" borderId="3" xfId="1" applyNumberFormat="1" applyFont="1" applyBorder="1" applyAlignment="1">
      <alignment horizontal="left" shrinkToFit="1"/>
    </xf>
    <xf numFmtId="187" fontId="3" fillId="0" borderId="0" xfId="0" applyNumberFormat="1" applyFont="1" applyAlignment="1">
      <alignment horizontal="right"/>
    </xf>
    <xf numFmtId="0" fontId="4" fillId="0" borderId="2" xfId="3" applyFont="1" applyBorder="1"/>
    <xf numFmtId="0" fontId="4" fillId="0" borderId="2" xfId="3" applyFont="1" applyBorder="1" applyAlignment="1">
      <alignment horizontal="center"/>
    </xf>
    <xf numFmtId="0" fontId="8" fillId="0" borderId="3" xfId="3" applyFont="1" applyBorder="1" applyAlignment="1">
      <alignment horizontal="center"/>
    </xf>
    <xf numFmtId="0" fontId="4" fillId="0" borderId="1" xfId="3" applyFont="1" applyBorder="1" applyAlignment="1">
      <alignment horizontal="center"/>
    </xf>
    <xf numFmtId="0" fontId="4" fillId="0" borderId="1" xfId="3" applyFont="1" applyBorder="1"/>
    <xf numFmtId="187" fontId="3" fillId="0" borderId="5" xfId="3" applyNumberFormat="1" applyFont="1" applyBorder="1" applyAlignment="1">
      <alignment horizontal="right"/>
    </xf>
    <xf numFmtId="0" fontId="4" fillId="0" borderId="9" xfId="3" applyFont="1" applyBorder="1" applyAlignment="1">
      <alignment horizontal="center"/>
    </xf>
    <xf numFmtId="0" fontId="4" fillId="0" borderId="9" xfId="3" applyFont="1" applyBorder="1"/>
    <xf numFmtId="0" fontId="4" fillId="0" borderId="2" xfId="3" applyFont="1" applyBorder="1" applyAlignment="1">
      <alignment shrinkToFit="1"/>
    </xf>
    <xf numFmtId="0" fontId="6" fillId="0" borderId="1" xfId="3" applyFont="1" applyBorder="1" applyAlignment="1">
      <alignment horizontal="center"/>
    </xf>
    <xf numFmtId="0" fontId="6" fillId="0" borderId="3" xfId="3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3" fontId="6" fillId="0" borderId="3" xfId="0" applyNumberFormat="1" applyFont="1" applyBorder="1"/>
    <xf numFmtId="0" fontId="6" fillId="0" borderId="3" xfId="0" applyFont="1" applyBorder="1"/>
    <xf numFmtId="0" fontId="3" fillId="0" borderId="5" xfId="0" applyFont="1" applyBorder="1" applyAlignment="1">
      <alignment horizontal="left"/>
    </xf>
    <xf numFmtId="188" fontId="4" fillId="0" borderId="2" xfId="0" applyNumberFormat="1" applyFont="1" applyBorder="1" applyAlignment="1">
      <alignment horizontal="left"/>
    </xf>
    <xf numFmtId="2" fontId="4" fillId="0" borderId="0" xfId="0" applyNumberFormat="1" applyFont="1" applyBorder="1" applyAlignment="1">
      <alignment horizontal="center"/>
    </xf>
    <xf numFmtId="187" fontId="4" fillId="0" borderId="3" xfId="1" applyNumberFormat="1" applyFont="1" applyBorder="1" applyAlignment="1">
      <alignment horizontal="right"/>
    </xf>
    <xf numFmtId="0" fontId="6" fillId="0" borderId="3" xfId="0" applyFont="1" applyBorder="1" applyAlignment="1">
      <alignment horizontal="center" shrinkToFit="1"/>
    </xf>
    <xf numFmtId="0" fontId="3" fillId="0" borderId="14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0" fontId="4" fillId="0" borderId="10" xfId="0" applyFont="1" applyBorder="1" applyAlignment="1">
      <alignment horizontal="center"/>
    </xf>
    <xf numFmtId="187" fontId="4" fillId="0" borderId="10" xfId="1" applyNumberFormat="1" applyFont="1" applyBorder="1"/>
    <xf numFmtId="0" fontId="4" fillId="0" borderId="11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188" fontId="4" fillId="0" borderId="3" xfId="0" applyNumberFormat="1" applyFont="1" applyBorder="1" applyAlignment="1">
      <alignment horizontal="left"/>
    </xf>
    <xf numFmtId="1" fontId="3" fillId="0" borderId="8" xfId="0" applyNumberFormat="1" applyFont="1" applyBorder="1" applyAlignment="1">
      <alignment horizontal="center"/>
    </xf>
    <xf numFmtId="43" fontId="3" fillId="0" borderId="8" xfId="1" applyFont="1" applyBorder="1" applyAlignment="1">
      <alignment horizontal="center"/>
    </xf>
    <xf numFmtId="0" fontId="4" fillId="0" borderId="5" xfId="3" applyFont="1" applyBorder="1"/>
    <xf numFmtId="0" fontId="4" fillId="0" borderId="2" xfId="0" applyFont="1" applyBorder="1" applyAlignment="1">
      <alignment horizontal="center" vertical="center" shrinkToFi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3" fillId="0" borderId="0" xfId="3" applyFont="1" applyAlignment="1">
      <alignment horizontal="left"/>
    </xf>
    <xf numFmtId="0" fontId="4" fillId="0" borderId="0" xfId="3" applyFont="1" applyAlignment="1">
      <alignment horizontal="center"/>
    </xf>
    <xf numFmtId="0" fontId="3" fillId="0" borderId="0" xfId="3" applyFont="1" applyAlignment="1">
      <alignment horizontal="center"/>
    </xf>
    <xf numFmtId="0" fontId="3" fillId="0" borderId="1" xfId="0" applyFont="1" applyBorder="1" applyAlignment="1">
      <alignment horizontal="center"/>
    </xf>
    <xf numFmtId="187" fontId="3" fillId="0" borderId="0" xfId="3" applyNumberFormat="1" applyFont="1"/>
    <xf numFmtId="0" fontId="3" fillId="0" borderId="2" xfId="0" applyFont="1" applyBorder="1" applyAlignment="1">
      <alignment horizontal="center" shrinkToFit="1"/>
    </xf>
    <xf numFmtId="187" fontId="3" fillId="0" borderId="2" xfId="1" applyNumberFormat="1" applyFont="1" applyBorder="1" applyAlignment="1">
      <alignment horizontal="right"/>
    </xf>
    <xf numFmtId="0" fontId="4" fillId="0" borderId="6" xfId="3" applyFont="1" applyBorder="1"/>
    <xf numFmtId="0" fontId="3" fillId="0" borderId="3" xfId="3" applyFont="1" applyBorder="1" applyAlignment="1">
      <alignment horizontal="center"/>
    </xf>
    <xf numFmtId="187" fontId="10" fillId="0" borderId="5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 shrinkToFit="1"/>
    </xf>
    <xf numFmtId="187" fontId="3" fillId="0" borderId="0" xfId="1" applyNumberFormat="1" applyFont="1" applyBorder="1" applyAlignment="1">
      <alignment shrinkToFi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3" applyFont="1" applyAlignment="1">
      <alignment horizontal="center"/>
    </xf>
    <xf numFmtId="0" fontId="3" fillId="0" borderId="0" xfId="3" applyFont="1" applyAlignment="1">
      <alignment horizontal="left"/>
    </xf>
    <xf numFmtId="0" fontId="3" fillId="0" borderId="0" xfId="3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4" fillId="0" borderId="0" xfId="3" applyFont="1" applyAlignment="1">
      <alignment horizontal="center"/>
    </xf>
    <xf numFmtId="187" fontId="4" fillId="0" borderId="1" xfId="1" applyNumberFormat="1" applyFont="1" applyBorder="1" applyAlignment="1">
      <alignment horizontal="left"/>
    </xf>
    <xf numFmtId="0" fontId="4" fillId="0" borderId="18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9" xfId="0" applyFont="1" applyBorder="1"/>
    <xf numFmtId="0" fontId="4" fillId="0" borderId="1" xfId="3" applyFont="1" applyBorder="1" applyAlignment="1">
      <alignment horizontal="left"/>
    </xf>
    <xf numFmtId="0" fontId="4" fillId="0" borderId="2" xfId="3" applyFont="1" applyBorder="1" applyAlignment="1">
      <alignment horizontal="left"/>
    </xf>
    <xf numFmtId="0" fontId="9" fillId="0" borderId="0" xfId="3" applyFont="1" applyAlignment="1">
      <alignment horizontal="center"/>
    </xf>
    <xf numFmtId="0" fontId="9" fillId="0" borderId="0" xfId="3" applyFont="1"/>
    <xf numFmtId="0" fontId="11" fillId="0" borderId="3" xfId="0" applyFont="1" applyBorder="1" applyAlignment="1">
      <alignment horizontal="center"/>
    </xf>
    <xf numFmtId="0" fontId="6" fillId="0" borderId="1" xfId="0" applyFont="1" applyBorder="1" applyAlignment="1">
      <alignment horizontal="center" shrinkToFit="1"/>
    </xf>
    <xf numFmtId="0" fontId="4" fillId="0" borderId="2" xfId="0" applyFont="1" applyBorder="1" applyAlignment="1">
      <alignment horizontal="left" vertical="center" shrinkToFit="1"/>
    </xf>
    <xf numFmtId="0" fontId="12" fillId="0" borderId="0" xfId="0" applyFont="1" applyAlignment="1">
      <alignment vertical="center"/>
    </xf>
    <xf numFmtId="0" fontId="4" fillId="0" borderId="2" xfId="0" quotePrefix="1" applyFont="1" applyBorder="1" applyAlignment="1">
      <alignment shrinkToFit="1"/>
    </xf>
    <xf numFmtId="3" fontId="9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center" shrinkToFit="1"/>
    </xf>
    <xf numFmtId="0" fontId="4" fillId="0" borderId="12" xfId="3" applyFont="1" applyBorder="1" applyAlignment="1">
      <alignment horizontal="center"/>
    </xf>
    <xf numFmtId="0" fontId="4" fillId="0" borderId="12" xfId="3" applyFont="1" applyBorder="1"/>
    <xf numFmtId="0" fontId="11" fillId="0" borderId="0" xfId="0" applyFont="1" applyBorder="1" applyAlignment="1">
      <alignment horizontal="center"/>
    </xf>
    <xf numFmtId="0" fontId="6" fillId="0" borderId="0" xfId="0" applyFont="1" applyBorder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19" xfId="0" applyFont="1" applyBorder="1" applyAlignment="1">
      <alignment horizontal="center"/>
    </xf>
    <xf numFmtId="0" fontId="9" fillId="0" borderId="9" xfId="0" applyFont="1" applyBorder="1"/>
    <xf numFmtId="0" fontId="3" fillId="0" borderId="1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4" fillId="0" borderId="15" xfId="0" applyFont="1" applyBorder="1" applyAlignment="1">
      <alignment shrinkToFit="1"/>
    </xf>
    <xf numFmtId="0" fontId="3" fillId="0" borderId="14" xfId="0" applyFont="1" applyBorder="1" applyAlignment="1">
      <alignment horizontal="right"/>
    </xf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7" fillId="0" borderId="3" xfId="0" applyFont="1" applyBorder="1"/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87" fontId="3" fillId="0" borderId="1" xfId="1" applyNumberFormat="1" applyFont="1" applyBorder="1" applyAlignment="1">
      <alignment horizontal="center" vertical="center" wrapText="1"/>
    </xf>
    <xf numFmtId="187" fontId="3" fillId="0" borderId="3" xfId="1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3" fontId="3" fillId="0" borderId="1" xfId="0" applyNumberFormat="1" applyFont="1" applyBorder="1" applyAlignment="1">
      <alignment horizontal="center" vertical="center" wrapText="1"/>
    </xf>
    <xf numFmtId="3" fontId="3" fillId="0" borderId="3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/>
    </xf>
    <xf numFmtId="0" fontId="3" fillId="0" borderId="1" xfId="3" applyFont="1" applyBorder="1" applyAlignment="1">
      <alignment horizontal="center" vertical="center" wrapText="1"/>
    </xf>
    <xf numFmtId="0" fontId="3" fillId="0" borderId="3" xfId="3" applyFont="1" applyBorder="1" applyAlignment="1">
      <alignment horizontal="center" vertical="center" wrapText="1"/>
    </xf>
    <xf numFmtId="0" fontId="3" fillId="0" borderId="14" xfId="3" applyFont="1" applyBorder="1" applyAlignment="1">
      <alignment horizontal="center" vertical="center"/>
    </xf>
    <xf numFmtId="0" fontId="3" fillId="0" borderId="10" xfId="3" applyFont="1" applyBorder="1" applyAlignment="1">
      <alignment horizontal="center" vertical="center"/>
    </xf>
    <xf numFmtId="0" fontId="3" fillId="0" borderId="11" xfId="3" applyFont="1" applyBorder="1" applyAlignment="1">
      <alignment horizontal="center" vertical="center"/>
    </xf>
    <xf numFmtId="0" fontId="4" fillId="0" borderId="0" xfId="3" applyFont="1" applyAlignment="1">
      <alignment horizontal="center"/>
    </xf>
    <xf numFmtId="0" fontId="3" fillId="0" borderId="0" xfId="3" applyFont="1" applyAlignment="1">
      <alignment horizontal="left"/>
    </xf>
    <xf numFmtId="0" fontId="3" fillId="0" borderId="1" xfId="3" applyFont="1" applyBorder="1" applyAlignment="1">
      <alignment horizontal="center" vertical="center"/>
    </xf>
    <xf numFmtId="0" fontId="3" fillId="0" borderId="3" xfId="3" applyFont="1" applyBorder="1" applyAlignment="1">
      <alignment horizontal="center" vertical="center"/>
    </xf>
    <xf numFmtId="3" fontId="3" fillId="0" borderId="1" xfId="3" applyNumberFormat="1" applyFont="1" applyBorder="1" applyAlignment="1">
      <alignment horizontal="center" vertical="center" wrapText="1"/>
    </xf>
    <xf numFmtId="3" fontId="3" fillId="0" borderId="3" xfId="3" applyNumberFormat="1" applyFont="1" applyBorder="1" applyAlignment="1">
      <alignment horizontal="center" vertical="center" wrapText="1"/>
    </xf>
    <xf numFmtId="0" fontId="3" fillId="0" borderId="1" xfId="3" applyFont="1" applyBorder="1" applyAlignment="1">
      <alignment horizontal="center" vertical="top" wrapText="1"/>
    </xf>
    <xf numFmtId="0" fontId="3" fillId="0" borderId="3" xfId="3" applyFont="1" applyBorder="1" applyAlignment="1">
      <alignment horizontal="center" vertical="top" wrapText="1"/>
    </xf>
    <xf numFmtId="0" fontId="3" fillId="0" borderId="0" xfId="3" applyFont="1" applyAlignment="1">
      <alignment horizontal="center"/>
    </xf>
  </cellXfs>
  <cellStyles count="4">
    <cellStyle name="Comma 2" xfId="2" xr:uid="{00000000-0005-0000-0000-000000000000}"/>
    <cellStyle name="จุลภาค" xfId="1" builtinId="3"/>
    <cellStyle name="ปกติ" xfId="0" builtinId="0"/>
    <cellStyle name="ปกติ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238124</xdr:colOff>
      <xdr:row>17</xdr:row>
      <xdr:rowOff>161925</xdr:rowOff>
    </xdr:from>
    <xdr:to>
      <xdr:col>18</xdr:col>
      <xdr:colOff>0</xdr:colOff>
      <xdr:row>17</xdr:row>
      <xdr:rowOff>171448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8FE9F05D-D45D-423A-90CD-7CFB24F43255}"/>
            </a:ext>
          </a:extLst>
        </xdr:cNvPr>
        <xdr:cNvSpPr>
          <a:spLocks noChangeShapeType="1"/>
        </xdr:cNvSpPr>
      </xdr:nvSpPr>
      <xdr:spPr bwMode="auto">
        <a:xfrm flipV="1">
          <a:off x="8477249" y="5153025"/>
          <a:ext cx="714376" cy="9523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228598</xdr:colOff>
      <xdr:row>9</xdr:row>
      <xdr:rowOff>152400</xdr:rowOff>
    </xdr:from>
    <xdr:to>
      <xdr:col>9</xdr:col>
      <xdr:colOff>238124</xdr:colOff>
      <xdr:row>9</xdr:row>
      <xdr:rowOff>161923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9A7E5978-8076-4D62-A67C-9EDC36B05E2C}"/>
            </a:ext>
          </a:extLst>
        </xdr:cNvPr>
        <xdr:cNvSpPr>
          <a:spLocks noChangeShapeType="1"/>
        </xdr:cNvSpPr>
      </xdr:nvSpPr>
      <xdr:spPr bwMode="auto">
        <a:xfrm flipV="1">
          <a:off x="6534148" y="2705100"/>
          <a:ext cx="723901" cy="9523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14</xdr:col>
      <xdr:colOff>9526</xdr:colOff>
      <xdr:row>29</xdr:row>
      <xdr:rowOff>161919</xdr:rowOff>
    </xdr:from>
    <xdr:to>
      <xdr:col>17</xdr:col>
      <xdr:colOff>0</xdr:colOff>
      <xdr:row>29</xdr:row>
      <xdr:rowOff>161924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CB079946-4D18-494B-AFE3-205D94FD4B89}"/>
            </a:ext>
          </a:extLst>
        </xdr:cNvPr>
        <xdr:cNvSpPr>
          <a:spLocks noChangeShapeType="1"/>
        </xdr:cNvSpPr>
      </xdr:nvSpPr>
      <xdr:spPr bwMode="auto">
        <a:xfrm>
          <a:off x="8248651" y="8772519"/>
          <a:ext cx="704849" cy="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12</xdr:col>
      <xdr:colOff>257176</xdr:colOff>
      <xdr:row>33</xdr:row>
      <xdr:rowOff>114294</xdr:rowOff>
    </xdr:from>
    <xdr:to>
      <xdr:col>15</xdr:col>
      <xdr:colOff>219075</xdr:colOff>
      <xdr:row>33</xdr:row>
      <xdr:rowOff>114299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ABA3D41F-315B-459F-AB31-8E56BF418431}"/>
            </a:ext>
          </a:extLst>
        </xdr:cNvPr>
        <xdr:cNvSpPr>
          <a:spLocks noChangeShapeType="1"/>
        </xdr:cNvSpPr>
      </xdr:nvSpPr>
      <xdr:spPr bwMode="auto">
        <a:xfrm>
          <a:off x="7991476" y="9944094"/>
          <a:ext cx="704849" cy="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9527</xdr:colOff>
      <xdr:row>51</xdr:row>
      <xdr:rowOff>133344</xdr:rowOff>
    </xdr:from>
    <xdr:to>
      <xdr:col>8</xdr:col>
      <xdr:colOff>19051</xdr:colOff>
      <xdr:row>51</xdr:row>
      <xdr:rowOff>133350</xdr:rowOff>
    </xdr:to>
    <xdr:sp macro="" textlink="">
      <xdr:nvSpPr>
        <xdr:cNvPr id="6" name="Line 1">
          <a:extLst>
            <a:ext uri="{FF2B5EF4-FFF2-40B4-BE49-F238E27FC236}">
              <a16:creationId xmlns:a16="http://schemas.microsoft.com/office/drawing/2014/main" id="{F0471C45-861B-4FAA-B023-CDEF00C90A5F}"/>
            </a:ext>
          </a:extLst>
        </xdr:cNvPr>
        <xdr:cNvSpPr>
          <a:spLocks noChangeShapeType="1"/>
        </xdr:cNvSpPr>
      </xdr:nvSpPr>
      <xdr:spPr bwMode="auto">
        <a:xfrm>
          <a:off x="6315077" y="15411444"/>
          <a:ext cx="485774" cy="6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2</xdr:col>
      <xdr:colOff>0</xdr:colOff>
      <xdr:row>118</xdr:row>
      <xdr:rowOff>57150</xdr:rowOff>
    </xdr:from>
    <xdr:to>
      <xdr:col>2</xdr:col>
      <xdr:colOff>0</xdr:colOff>
      <xdr:row>119</xdr:row>
      <xdr:rowOff>323850</xdr:rowOff>
    </xdr:to>
    <xdr:sp macro="" textlink="">
      <xdr:nvSpPr>
        <xdr:cNvPr id="7" name="Line 4">
          <a:extLst>
            <a:ext uri="{FF2B5EF4-FFF2-40B4-BE49-F238E27FC236}">
              <a16:creationId xmlns:a16="http://schemas.microsoft.com/office/drawing/2014/main" id="{10184036-9AE4-4372-8F54-963F5C099B6E}"/>
            </a:ext>
          </a:extLst>
        </xdr:cNvPr>
        <xdr:cNvSpPr>
          <a:spLocks noChangeShapeType="1"/>
        </xdr:cNvSpPr>
      </xdr:nvSpPr>
      <xdr:spPr bwMode="auto">
        <a:xfrm>
          <a:off x="1905000" y="28555950"/>
          <a:ext cx="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0</xdr:colOff>
      <xdr:row>121</xdr:row>
      <xdr:rowOff>57150</xdr:rowOff>
    </xdr:from>
    <xdr:to>
      <xdr:col>2</xdr:col>
      <xdr:colOff>0</xdr:colOff>
      <xdr:row>123</xdr:row>
      <xdr:rowOff>323850</xdr:rowOff>
    </xdr:to>
    <xdr:sp macro="" textlink="">
      <xdr:nvSpPr>
        <xdr:cNvPr id="8" name="Line 4">
          <a:extLst>
            <a:ext uri="{FF2B5EF4-FFF2-40B4-BE49-F238E27FC236}">
              <a16:creationId xmlns:a16="http://schemas.microsoft.com/office/drawing/2014/main" id="{7325D7FA-A4ED-41DF-BFB0-0C379898739E}"/>
            </a:ext>
          </a:extLst>
        </xdr:cNvPr>
        <xdr:cNvSpPr>
          <a:spLocks noChangeShapeType="1"/>
        </xdr:cNvSpPr>
      </xdr:nvSpPr>
      <xdr:spPr bwMode="auto">
        <a:xfrm>
          <a:off x="1905000" y="29432250"/>
          <a:ext cx="0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7</xdr:col>
      <xdr:colOff>19051</xdr:colOff>
      <xdr:row>119</xdr:row>
      <xdr:rowOff>190499</xdr:rowOff>
    </xdr:from>
    <xdr:to>
      <xdr:col>9</xdr:col>
      <xdr:colOff>228600</xdr:colOff>
      <xdr:row>119</xdr:row>
      <xdr:rowOff>190500</xdr:rowOff>
    </xdr:to>
    <xdr:sp macro="" textlink="">
      <xdr:nvSpPr>
        <xdr:cNvPr id="9" name="Line 100">
          <a:extLst>
            <a:ext uri="{FF2B5EF4-FFF2-40B4-BE49-F238E27FC236}">
              <a16:creationId xmlns:a16="http://schemas.microsoft.com/office/drawing/2014/main" id="{E95122E5-7A1B-413E-BCB2-D6F99816C402}"/>
            </a:ext>
          </a:extLst>
        </xdr:cNvPr>
        <xdr:cNvSpPr>
          <a:spLocks noChangeShapeType="1"/>
        </xdr:cNvSpPr>
      </xdr:nvSpPr>
      <xdr:spPr bwMode="auto">
        <a:xfrm>
          <a:off x="6562726" y="28955999"/>
          <a:ext cx="685799" cy="1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11</xdr:col>
      <xdr:colOff>9524</xdr:colOff>
      <xdr:row>119</xdr:row>
      <xdr:rowOff>190499</xdr:rowOff>
    </xdr:from>
    <xdr:to>
      <xdr:col>14</xdr:col>
      <xdr:colOff>9525</xdr:colOff>
      <xdr:row>119</xdr:row>
      <xdr:rowOff>190500</xdr:rowOff>
    </xdr:to>
    <xdr:sp macro="" textlink="">
      <xdr:nvSpPr>
        <xdr:cNvPr id="10" name="Line 100">
          <a:extLst>
            <a:ext uri="{FF2B5EF4-FFF2-40B4-BE49-F238E27FC236}">
              <a16:creationId xmlns:a16="http://schemas.microsoft.com/office/drawing/2014/main" id="{C715EE4F-F8BC-4220-B720-C11245F97A8D}"/>
            </a:ext>
          </a:extLst>
        </xdr:cNvPr>
        <xdr:cNvSpPr>
          <a:spLocks noChangeShapeType="1"/>
        </xdr:cNvSpPr>
      </xdr:nvSpPr>
      <xdr:spPr bwMode="auto">
        <a:xfrm>
          <a:off x="7505699" y="28955999"/>
          <a:ext cx="742951" cy="1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5</xdr:col>
      <xdr:colOff>895349</xdr:colOff>
      <xdr:row>126</xdr:row>
      <xdr:rowOff>180976</xdr:rowOff>
    </xdr:from>
    <xdr:to>
      <xdr:col>18</xdr:col>
      <xdr:colOff>9524</xdr:colOff>
      <xdr:row>126</xdr:row>
      <xdr:rowOff>180976</xdr:rowOff>
    </xdr:to>
    <xdr:sp macro="" textlink="">
      <xdr:nvSpPr>
        <xdr:cNvPr id="11" name="Line 100">
          <a:extLst>
            <a:ext uri="{FF2B5EF4-FFF2-40B4-BE49-F238E27FC236}">
              <a16:creationId xmlns:a16="http://schemas.microsoft.com/office/drawing/2014/main" id="{D962B9E7-59CC-4C9D-A021-D6A073BFC56D}"/>
            </a:ext>
          </a:extLst>
        </xdr:cNvPr>
        <xdr:cNvSpPr>
          <a:spLocks noChangeShapeType="1"/>
        </xdr:cNvSpPr>
      </xdr:nvSpPr>
      <xdr:spPr bwMode="auto">
        <a:xfrm>
          <a:off x="6305549" y="31080076"/>
          <a:ext cx="289560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2</xdr:col>
      <xdr:colOff>0</xdr:colOff>
      <xdr:row>140</xdr:row>
      <xdr:rowOff>57150</xdr:rowOff>
    </xdr:from>
    <xdr:to>
      <xdr:col>2</xdr:col>
      <xdr:colOff>0</xdr:colOff>
      <xdr:row>141</xdr:row>
      <xdr:rowOff>0</xdr:rowOff>
    </xdr:to>
    <xdr:sp macro="" textlink="">
      <xdr:nvSpPr>
        <xdr:cNvPr id="12" name="Line 4">
          <a:extLst>
            <a:ext uri="{FF2B5EF4-FFF2-40B4-BE49-F238E27FC236}">
              <a16:creationId xmlns:a16="http://schemas.microsoft.com/office/drawing/2014/main" id="{1CA6E829-D51C-4446-9A9C-30BF22318911}"/>
            </a:ext>
          </a:extLst>
        </xdr:cNvPr>
        <xdr:cNvSpPr>
          <a:spLocks noChangeShapeType="1"/>
        </xdr:cNvSpPr>
      </xdr:nvSpPr>
      <xdr:spPr bwMode="auto">
        <a:xfrm>
          <a:off x="1905000" y="35223450"/>
          <a:ext cx="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0</xdr:colOff>
      <xdr:row>140</xdr:row>
      <xdr:rowOff>57150</xdr:rowOff>
    </xdr:from>
    <xdr:to>
      <xdr:col>2</xdr:col>
      <xdr:colOff>0</xdr:colOff>
      <xdr:row>141</xdr:row>
      <xdr:rowOff>0</xdr:rowOff>
    </xdr:to>
    <xdr:sp macro="" textlink="">
      <xdr:nvSpPr>
        <xdr:cNvPr id="13" name="Line 4">
          <a:extLst>
            <a:ext uri="{FF2B5EF4-FFF2-40B4-BE49-F238E27FC236}">
              <a16:creationId xmlns:a16="http://schemas.microsoft.com/office/drawing/2014/main" id="{5B86D4CE-11D5-432A-8AE4-719C38B98F7F}"/>
            </a:ext>
          </a:extLst>
        </xdr:cNvPr>
        <xdr:cNvSpPr>
          <a:spLocks noChangeShapeType="1"/>
        </xdr:cNvSpPr>
      </xdr:nvSpPr>
      <xdr:spPr bwMode="auto">
        <a:xfrm>
          <a:off x="1905000" y="35223450"/>
          <a:ext cx="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0</xdr:colOff>
      <xdr:row>140</xdr:row>
      <xdr:rowOff>57150</xdr:rowOff>
    </xdr:from>
    <xdr:to>
      <xdr:col>2</xdr:col>
      <xdr:colOff>0</xdr:colOff>
      <xdr:row>141</xdr:row>
      <xdr:rowOff>0</xdr:rowOff>
    </xdr:to>
    <xdr:sp macro="" textlink="">
      <xdr:nvSpPr>
        <xdr:cNvPr id="15" name="Line 4">
          <a:extLst>
            <a:ext uri="{FF2B5EF4-FFF2-40B4-BE49-F238E27FC236}">
              <a16:creationId xmlns:a16="http://schemas.microsoft.com/office/drawing/2014/main" id="{DC9FF4B2-B337-4311-AD78-A5B166B59AB3}"/>
            </a:ext>
          </a:extLst>
        </xdr:cNvPr>
        <xdr:cNvSpPr>
          <a:spLocks noChangeShapeType="1"/>
        </xdr:cNvSpPr>
      </xdr:nvSpPr>
      <xdr:spPr bwMode="auto">
        <a:xfrm>
          <a:off x="1905000" y="35223450"/>
          <a:ext cx="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0</xdr:colOff>
      <xdr:row>140</xdr:row>
      <xdr:rowOff>57150</xdr:rowOff>
    </xdr:from>
    <xdr:to>
      <xdr:col>2</xdr:col>
      <xdr:colOff>0</xdr:colOff>
      <xdr:row>141</xdr:row>
      <xdr:rowOff>0</xdr:rowOff>
    </xdr:to>
    <xdr:sp macro="" textlink="">
      <xdr:nvSpPr>
        <xdr:cNvPr id="16" name="Line 4">
          <a:extLst>
            <a:ext uri="{FF2B5EF4-FFF2-40B4-BE49-F238E27FC236}">
              <a16:creationId xmlns:a16="http://schemas.microsoft.com/office/drawing/2014/main" id="{40AFED4B-F3A2-4CB9-8979-6E095DF8846C}"/>
            </a:ext>
          </a:extLst>
        </xdr:cNvPr>
        <xdr:cNvSpPr>
          <a:spLocks noChangeShapeType="1"/>
        </xdr:cNvSpPr>
      </xdr:nvSpPr>
      <xdr:spPr bwMode="auto">
        <a:xfrm>
          <a:off x="1905000" y="35223450"/>
          <a:ext cx="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0</xdr:colOff>
      <xdr:row>141</xdr:row>
      <xdr:rowOff>0</xdr:rowOff>
    </xdr:from>
    <xdr:to>
      <xdr:col>2</xdr:col>
      <xdr:colOff>0</xdr:colOff>
      <xdr:row>141</xdr:row>
      <xdr:rowOff>323850</xdr:rowOff>
    </xdr:to>
    <xdr:sp macro="" textlink="">
      <xdr:nvSpPr>
        <xdr:cNvPr id="17" name="Line 4">
          <a:extLst>
            <a:ext uri="{FF2B5EF4-FFF2-40B4-BE49-F238E27FC236}">
              <a16:creationId xmlns:a16="http://schemas.microsoft.com/office/drawing/2014/main" id="{57042E63-143C-42DB-966C-95F791976B58}"/>
            </a:ext>
          </a:extLst>
        </xdr:cNvPr>
        <xdr:cNvSpPr>
          <a:spLocks noChangeShapeType="1"/>
        </xdr:cNvSpPr>
      </xdr:nvSpPr>
      <xdr:spPr bwMode="auto">
        <a:xfrm>
          <a:off x="1905000" y="36404550"/>
          <a:ext cx="0" cy="5524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0</xdr:colOff>
      <xdr:row>143</xdr:row>
      <xdr:rowOff>57150</xdr:rowOff>
    </xdr:from>
    <xdr:to>
      <xdr:col>2</xdr:col>
      <xdr:colOff>0</xdr:colOff>
      <xdr:row>145</xdr:row>
      <xdr:rowOff>323850</xdr:rowOff>
    </xdr:to>
    <xdr:sp macro="" textlink="">
      <xdr:nvSpPr>
        <xdr:cNvPr id="18" name="Line 4">
          <a:extLst>
            <a:ext uri="{FF2B5EF4-FFF2-40B4-BE49-F238E27FC236}">
              <a16:creationId xmlns:a16="http://schemas.microsoft.com/office/drawing/2014/main" id="{C9714EFB-A62B-4784-8932-777962A5EC43}"/>
            </a:ext>
          </a:extLst>
        </xdr:cNvPr>
        <xdr:cNvSpPr>
          <a:spLocks noChangeShapeType="1"/>
        </xdr:cNvSpPr>
      </xdr:nvSpPr>
      <xdr:spPr bwMode="auto">
        <a:xfrm>
          <a:off x="1905000" y="37318950"/>
          <a:ext cx="0" cy="857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12</xdr:col>
      <xdr:colOff>257175</xdr:colOff>
      <xdr:row>141</xdr:row>
      <xdr:rowOff>190500</xdr:rowOff>
    </xdr:from>
    <xdr:to>
      <xdr:col>16</xdr:col>
      <xdr:colOff>9525</xdr:colOff>
      <xdr:row>141</xdr:row>
      <xdr:rowOff>190500</xdr:rowOff>
    </xdr:to>
    <xdr:sp macro="" textlink="">
      <xdr:nvSpPr>
        <xdr:cNvPr id="19" name="Line 100">
          <a:extLst>
            <a:ext uri="{FF2B5EF4-FFF2-40B4-BE49-F238E27FC236}">
              <a16:creationId xmlns:a16="http://schemas.microsoft.com/office/drawing/2014/main" id="{D2AE859B-05A7-416E-BC54-29C3C3EB1F7E}"/>
            </a:ext>
          </a:extLst>
        </xdr:cNvPr>
        <xdr:cNvSpPr>
          <a:spLocks noChangeShapeType="1"/>
        </xdr:cNvSpPr>
      </xdr:nvSpPr>
      <xdr:spPr bwMode="auto">
        <a:xfrm flipV="1">
          <a:off x="7991475" y="36842700"/>
          <a:ext cx="733425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2</xdr:col>
      <xdr:colOff>0</xdr:colOff>
      <xdr:row>141</xdr:row>
      <xdr:rowOff>0</xdr:rowOff>
    </xdr:from>
    <xdr:to>
      <xdr:col>2</xdr:col>
      <xdr:colOff>0</xdr:colOff>
      <xdr:row>141</xdr:row>
      <xdr:rowOff>323850</xdr:rowOff>
    </xdr:to>
    <xdr:sp macro="" textlink="">
      <xdr:nvSpPr>
        <xdr:cNvPr id="20" name="Line 4">
          <a:extLst>
            <a:ext uri="{FF2B5EF4-FFF2-40B4-BE49-F238E27FC236}">
              <a16:creationId xmlns:a16="http://schemas.microsoft.com/office/drawing/2014/main" id="{DB9777B1-A362-432C-AF58-64C616B47108}"/>
            </a:ext>
          </a:extLst>
        </xdr:cNvPr>
        <xdr:cNvSpPr>
          <a:spLocks noChangeShapeType="1"/>
        </xdr:cNvSpPr>
      </xdr:nvSpPr>
      <xdr:spPr bwMode="auto">
        <a:xfrm>
          <a:off x="1905000" y="36404550"/>
          <a:ext cx="0" cy="5524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0</xdr:colOff>
      <xdr:row>73</xdr:row>
      <xdr:rowOff>57150</xdr:rowOff>
    </xdr:from>
    <xdr:to>
      <xdr:col>2</xdr:col>
      <xdr:colOff>0</xdr:colOff>
      <xdr:row>74</xdr:row>
      <xdr:rowOff>323850</xdr:rowOff>
    </xdr:to>
    <xdr:sp macro="" textlink="">
      <xdr:nvSpPr>
        <xdr:cNvPr id="21" name="Line 4">
          <a:extLst>
            <a:ext uri="{FF2B5EF4-FFF2-40B4-BE49-F238E27FC236}">
              <a16:creationId xmlns:a16="http://schemas.microsoft.com/office/drawing/2014/main" id="{37C55EA3-7583-4B9E-BC1E-CA0722A5B4B8}"/>
            </a:ext>
          </a:extLst>
        </xdr:cNvPr>
        <xdr:cNvSpPr>
          <a:spLocks noChangeShapeType="1"/>
        </xdr:cNvSpPr>
      </xdr:nvSpPr>
      <xdr:spPr bwMode="auto">
        <a:xfrm>
          <a:off x="1905000" y="21888450"/>
          <a:ext cx="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0</xdr:colOff>
      <xdr:row>76</xdr:row>
      <xdr:rowOff>57150</xdr:rowOff>
    </xdr:from>
    <xdr:to>
      <xdr:col>2</xdr:col>
      <xdr:colOff>0</xdr:colOff>
      <xdr:row>85</xdr:row>
      <xdr:rowOff>323850</xdr:rowOff>
    </xdr:to>
    <xdr:sp macro="" textlink="">
      <xdr:nvSpPr>
        <xdr:cNvPr id="22" name="Line 4">
          <a:extLst>
            <a:ext uri="{FF2B5EF4-FFF2-40B4-BE49-F238E27FC236}">
              <a16:creationId xmlns:a16="http://schemas.microsoft.com/office/drawing/2014/main" id="{F8C794BD-0B07-4621-9C40-412957C7D671}"/>
            </a:ext>
          </a:extLst>
        </xdr:cNvPr>
        <xdr:cNvSpPr>
          <a:spLocks noChangeShapeType="1"/>
        </xdr:cNvSpPr>
      </xdr:nvSpPr>
      <xdr:spPr bwMode="auto">
        <a:xfrm>
          <a:off x="1905000" y="22764750"/>
          <a:ext cx="0" cy="29908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838198</xdr:colOff>
      <xdr:row>74</xdr:row>
      <xdr:rowOff>142875</xdr:rowOff>
    </xdr:from>
    <xdr:to>
      <xdr:col>9</xdr:col>
      <xdr:colOff>0</xdr:colOff>
      <xdr:row>74</xdr:row>
      <xdr:rowOff>152400</xdr:rowOff>
    </xdr:to>
    <xdr:sp macro="" textlink="">
      <xdr:nvSpPr>
        <xdr:cNvPr id="23" name="Line 27">
          <a:extLst>
            <a:ext uri="{FF2B5EF4-FFF2-40B4-BE49-F238E27FC236}">
              <a16:creationId xmlns:a16="http://schemas.microsoft.com/office/drawing/2014/main" id="{21C3CB84-F1DF-4304-AA9F-C8C95BB317A8}"/>
            </a:ext>
          </a:extLst>
        </xdr:cNvPr>
        <xdr:cNvSpPr>
          <a:spLocks noChangeShapeType="1"/>
        </xdr:cNvSpPr>
      </xdr:nvSpPr>
      <xdr:spPr bwMode="auto">
        <a:xfrm flipV="1">
          <a:off x="6296023" y="22240875"/>
          <a:ext cx="723902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2</xdr:col>
      <xdr:colOff>0</xdr:colOff>
      <xdr:row>118</xdr:row>
      <xdr:rowOff>57150</xdr:rowOff>
    </xdr:from>
    <xdr:to>
      <xdr:col>2</xdr:col>
      <xdr:colOff>0</xdr:colOff>
      <xdr:row>119</xdr:row>
      <xdr:rowOff>323850</xdr:rowOff>
    </xdr:to>
    <xdr:sp macro="" textlink="">
      <xdr:nvSpPr>
        <xdr:cNvPr id="24" name="Line 4">
          <a:extLst>
            <a:ext uri="{FF2B5EF4-FFF2-40B4-BE49-F238E27FC236}">
              <a16:creationId xmlns:a16="http://schemas.microsoft.com/office/drawing/2014/main" id="{0EAA91F9-407F-4C28-B67B-CF714C3ED34F}"/>
            </a:ext>
          </a:extLst>
        </xdr:cNvPr>
        <xdr:cNvSpPr>
          <a:spLocks noChangeShapeType="1"/>
        </xdr:cNvSpPr>
      </xdr:nvSpPr>
      <xdr:spPr bwMode="auto">
        <a:xfrm>
          <a:off x="1905000" y="28555950"/>
          <a:ext cx="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0</xdr:colOff>
      <xdr:row>140</xdr:row>
      <xdr:rowOff>57150</xdr:rowOff>
    </xdr:from>
    <xdr:to>
      <xdr:col>2</xdr:col>
      <xdr:colOff>0</xdr:colOff>
      <xdr:row>141</xdr:row>
      <xdr:rowOff>0</xdr:rowOff>
    </xdr:to>
    <xdr:sp macro="" textlink="">
      <xdr:nvSpPr>
        <xdr:cNvPr id="25" name="Line 4">
          <a:extLst>
            <a:ext uri="{FF2B5EF4-FFF2-40B4-BE49-F238E27FC236}">
              <a16:creationId xmlns:a16="http://schemas.microsoft.com/office/drawing/2014/main" id="{D4B836E8-9906-4814-A817-AEC2BAAA592D}"/>
            </a:ext>
          </a:extLst>
        </xdr:cNvPr>
        <xdr:cNvSpPr>
          <a:spLocks noChangeShapeType="1"/>
        </xdr:cNvSpPr>
      </xdr:nvSpPr>
      <xdr:spPr bwMode="auto">
        <a:xfrm>
          <a:off x="1905000" y="35223450"/>
          <a:ext cx="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0</xdr:colOff>
      <xdr:row>140</xdr:row>
      <xdr:rowOff>57150</xdr:rowOff>
    </xdr:from>
    <xdr:to>
      <xdr:col>2</xdr:col>
      <xdr:colOff>0</xdr:colOff>
      <xdr:row>141</xdr:row>
      <xdr:rowOff>0</xdr:rowOff>
    </xdr:to>
    <xdr:sp macro="" textlink="">
      <xdr:nvSpPr>
        <xdr:cNvPr id="26" name="Line 4">
          <a:extLst>
            <a:ext uri="{FF2B5EF4-FFF2-40B4-BE49-F238E27FC236}">
              <a16:creationId xmlns:a16="http://schemas.microsoft.com/office/drawing/2014/main" id="{EBDC201C-5A09-4D34-AD28-6F43BB7FA83C}"/>
            </a:ext>
          </a:extLst>
        </xdr:cNvPr>
        <xdr:cNvSpPr>
          <a:spLocks noChangeShapeType="1"/>
        </xdr:cNvSpPr>
      </xdr:nvSpPr>
      <xdr:spPr bwMode="auto">
        <a:xfrm>
          <a:off x="1905000" y="35223450"/>
          <a:ext cx="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9526</xdr:colOff>
      <xdr:row>37</xdr:row>
      <xdr:rowOff>133344</xdr:rowOff>
    </xdr:from>
    <xdr:to>
      <xdr:col>8</xdr:col>
      <xdr:colOff>9525</xdr:colOff>
      <xdr:row>37</xdr:row>
      <xdr:rowOff>133350</xdr:rowOff>
    </xdr:to>
    <xdr:sp macro="" textlink="">
      <xdr:nvSpPr>
        <xdr:cNvPr id="27" name="Line 1">
          <a:extLst>
            <a:ext uri="{FF2B5EF4-FFF2-40B4-BE49-F238E27FC236}">
              <a16:creationId xmlns:a16="http://schemas.microsoft.com/office/drawing/2014/main" id="{607819AC-5D2E-4C90-B82E-43328A67FEA2}"/>
            </a:ext>
          </a:extLst>
        </xdr:cNvPr>
        <xdr:cNvSpPr>
          <a:spLocks noChangeShapeType="1"/>
        </xdr:cNvSpPr>
      </xdr:nvSpPr>
      <xdr:spPr bwMode="auto">
        <a:xfrm>
          <a:off x="6315076" y="11182344"/>
          <a:ext cx="476249" cy="6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8</xdr:col>
      <xdr:colOff>219075</xdr:colOff>
      <xdr:row>79</xdr:row>
      <xdr:rowOff>142875</xdr:rowOff>
    </xdr:from>
    <xdr:to>
      <xdr:col>18</xdr:col>
      <xdr:colOff>0</xdr:colOff>
      <xdr:row>79</xdr:row>
      <xdr:rowOff>161925</xdr:rowOff>
    </xdr:to>
    <xdr:sp macro="" textlink="">
      <xdr:nvSpPr>
        <xdr:cNvPr id="28" name="Line 27">
          <a:extLst>
            <a:ext uri="{FF2B5EF4-FFF2-40B4-BE49-F238E27FC236}">
              <a16:creationId xmlns:a16="http://schemas.microsoft.com/office/drawing/2014/main" id="{FA1E39B3-C5F5-4F65-8D64-28B6B4745DEE}"/>
            </a:ext>
          </a:extLst>
        </xdr:cNvPr>
        <xdr:cNvSpPr>
          <a:spLocks noChangeShapeType="1"/>
        </xdr:cNvSpPr>
      </xdr:nvSpPr>
      <xdr:spPr bwMode="auto">
        <a:xfrm flipV="1">
          <a:off x="7000875" y="23764875"/>
          <a:ext cx="21907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2</xdr:col>
      <xdr:colOff>0</xdr:colOff>
      <xdr:row>95</xdr:row>
      <xdr:rowOff>57150</xdr:rowOff>
    </xdr:from>
    <xdr:to>
      <xdr:col>2</xdr:col>
      <xdr:colOff>0</xdr:colOff>
      <xdr:row>96</xdr:row>
      <xdr:rowOff>323850</xdr:rowOff>
    </xdr:to>
    <xdr:sp macro="" textlink="">
      <xdr:nvSpPr>
        <xdr:cNvPr id="29" name="Line 4">
          <a:extLst>
            <a:ext uri="{FF2B5EF4-FFF2-40B4-BE49-F238E27FC236}">
              <a16:creationId xmlns:a16="http://schemas.microsoft.com/office/drawing/2014/main" id="{DBC13593-47C8-4EE4-93E6-ECAA44B01239}"/>
            </a:ext>
          </a:extLst>
        </xdr:cNvPr>
        <xdr:cNvSpPr>
          <a:spLocks noChangeShapeType="1"/>
        </xdr:cNvSpPr>
      </xdr:nvSpPr>
      <xdr:spPr bwMode="auto">
        <a:xfrm>
          <a:off x="1905000" y="41929050"/>
          <a:ext cx="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0</xdr:colOff>
      <xdr:row>95</xdr:row>
      <xdr:rowOff>57150</xdr:rowOff>
    </xdr:from>
    <xdr:to>
      <xdr:col>2</xdr:col>
      <xdr:colOff>0</xdr:colOff>
      <xdr:row>96</xdr:row>
      <xdr:rowOff>323850</xdr:rowOff>
    </xdr:to>
    <xdr:sp macro="" textlink="">
      <xdr:nvSpPr>
        <xdr:cNvPr id="30" name="Line 4">
          <a:extLst>
            <a:ext uri="{FF2B5EF4-FFF2-40B4-BE49-F238E27FC236}">
              <a16:creationId xmlns:a16="http://schemas.microsoft.com/office/drawing/2014/main" id="{FAB0D1EF-8D0F-406B-B7E9-BCF43A97366B}"/>
            </a:ext>
          </a:extLst>
        </xdr:cNvPr>
        <xdr:cNvSpPr>
          <a:spLocks noChangeShapeType="1"/>
        </xdr:cNvSpPr>
      </xdr:nvSpPr>
      <xdr:spPr bwMode="auto">
        <a:xfrm>
          <a:off x="1905000" y="41929050"/>
          <a:ext cx="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9525</xdr:colOff>
      <xdr:row>96</xdr:row>
      <xdr:rowOff>171450</xdr:rowOff>
    </xdr:from>
    <xdr:to>
      <xdr:col>13</xdr:col>
      <xdr:colOff>9525</xdr:colOff>
      <xdr:row>96</xdr:row>
      <xdr:rowOff>171450</xdr:rowOff>
    </xdr:to>
    <xdr:sp macro="" textlink="">
      <xdr:nvSpPr>
        <xdr:cNvPr id="31" name="Line 100">
          <a:extLst>
            <a:ext uri="{FF2B5EF4-FFF2-40B4-BE49-F238E27FC236}">
              <a16:creationId xmlns:a16="http://schemas.microsoft.com/office/drawing/2014/main" id="{1B5ADC50-17CD-49FF-A1C9-93156C2193B4}"/>
            </a:ext>
          </a:extLst>
        </xdr:cNvPr>
        <xdr:cNvSpPr>
          <a:spLocks noChangeShapeType="1"/>
        </xdr:cNvSpPr>
      </xdr:nvSpPr>
      <xdr:spPr bwMode="auto">
        <a:xfrm flipV="1">
          <a:off x="7505700" y="42310050"/>
          <a:ext cx="504825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2</xdr:col>
      <xdr:colOff>0</xdr:colOff>
      <xdr:row>95</xdr:row>
      <xdr:rowOff>57150</xdr:rowOff>
    </xdr:from>
    <xdr:to>
      <xdr:col>2</xdr:col>
      <xdr:colOff>0</xdr:colOff>
      <xdr:row>96</xdr:row>
      <xdr:rowOff>323850</xdr:rowOff>
    </xdr:to>
    <xdr:sp macro="" textlink="">
      <xdr:nvSpPr>
        <xdr:cNvPr id="32" name="Line 4">
          <a:extLst>
            <a:ext uri="{FF2B5EF4-FFF2-40B4-BE49-F238E27FC236}">
              <a16:creationId xmlns:a16="http://schemas.microsoft.com/office/drawing/2014/main" id="{C4C17244-6400-4EC3-9994-CA64F33CC71D}"/>
            </a:ext>
          </a:extLst>
        </xdr:cNvPr>
        <xdr:cNvSpPr>
          <a:spLocks noChangeShapeType="1"/>
        </xdr:cNvSpPr>
      </xdr:nvSpPr>
      <xdr:spPr bwMode="auto">
        <a:xfrm>
          <a:off x="1905000" y="41929050"/>
          <a:ext cx="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0</xdr:colOff>
      <xdr:row>95</xdr:row>
      <xdr:rowOff>57150</xdr:rowOff>
    </xdr:from>
    <xdr:to>
      <xdr:col>2</xdr:col>
      <xdr:colOff>0</xdr:colOff>
      <xdr:row>96</xdr:row>
      <xdr:rowOff>323850</xdr:rowOff>
    </xdr:to>
    <xdr:sp macro="" textlink="">
      <xdr:nvSpPr>
        <xdr:cNvPr id="33" name="Line 4">
          <a:extLst>
            <a:ext uri="{FF2B5EF4-FFF2-40B4-BE49-F238E27FC236}">
              <a16:creationId xmlns:a16="http://schemas.microsoft.com/office/drawing/2014/main" id="{C29B8186-C33C-4565-B468-76B125F55E19}"/>
            </a:ext>
          </a:extLst>
        </xdr:cNvPr>
        <xdr:cNvSpPr>
          <a:spLocks noChangeShapeType="1"/>
        </xdr:cNvSpPr>
      </xdr:nvSpPr>
      <xdr:spPr bwMode="auto">
        <a:xfrm>
          <a:off x="1905000" y="41929050"/>
          <a:ext cx="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0</xdr:colOff>
      <xdr:row>99</xdr:row>
      <xdr:rowOff>57150</xdr:rowOff>
    </xdr:from>
    <xdr:to>
      <xdr:col>2</xdr:col>
      <xdr:colOff>0</xdr:colOff>
      <xdr:row>100</xdr:row>
      <xdr:rowOff>0</xdr:rowOff>
    </xdr:to>
    <xdr:sp macro="" textlink="">
      <xdr:nvSpPr>
        <xdr:cNvPr id="34" name="Line 4">
          <a:extLst>
            <a:ext uri="{FF2B5EF4-FFF2-40B4-BE49-F238E27FC236}">
              <a16:creationId xmlns:a16="http://schemas.microsoft.com/office/drawing/2014/main" id="{5D6CC1D7-E7CC-4E0D-AA8A-43A77E71F9D9}"/>
            </a:ext>
          </a:extLst>
        </xdr:cNvPr>
        <xdr:cNvSpPr>
          <a:spLocks noChangeShapeType="1"/>
        </xdr:cNvSpPr>
      </xdr:nvSpPr>
      <xdr:spPr bwMode="auto">
        <a:xfrm>
          <a:off x="1905000" y="43110150"/>
          <a:ext cx="0" cy="5524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0</xdr:colOff>
      <xdr:row>99</xdr:row>
      <xdr:rowOff>57150</xdr:rowOff>
    </xdr:from>
    <xdr:to>
      <xdr:col>2</xdr:col>
      <xdr:colOff>0</xdr:colOff>
      <xdr:row>100</xdr:row>
      <xdr:rowOff>0</xdr:rowOff>
    </xdr:to>
    <xdr:sp macro="" textlink="">
      <xdr:nvSpPr>
        <xdr:cNvPr id="37" name="Line 4">
          <a:extLst>
            <a:ext uri="{FF2B5EF4-FFF2-40B4-BE49-F238E27FC236}">
              <a16:creationId xmlns:a16="http://schemas.microsoft.com/office/drawing/2014/main" id="{89FDB2C4-0B38-434F-BD31-9D0DC2FEECE7}"/>
            </a:ext>
          </a:extLst>
        </xdr:cNvPr>
        <xdr:cNvSpPr>
          <a:spLocks noChangeShapeType="1"/>
        </xdr:cNvSpPr>
      </xdr:nvSpPr>
      <xdr:spPr bwMode="auto">
        <a:xfrm>
          <a:off x="1905000" y="43110150"/>
          <a:ext cx="0" cy="5524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0</xdr:colOff>
      <xdr:row>95</xdr:row>
      <xdr:rowOff>57150</xdr:rowOff>
    </xdr:from>
    <xdr:to>
      <xdr:col>2</xdr:col>
      <xdr:colOff>0</xdr:colOff>
      <xdr:row>96</xdr:row>
      <xdr:rowOff>323850</xdr:rowOff>
    </xdr:to>
    <xdr:sp macro="" textlink="">
      <xdr:nvSpPr>
        <xdr:cNvPr id="38" name="Line 4">
          <a:extLst>
            <a:ext uri="{FF2B5EF4-FFF2-40B4-BE49-F238E27FC236}">
              <a16:creationId xmlns:a16="http://schemas.microsoft.com/office/drawing/2014/main" id="{717AA110-82F0-422E-B2FB-C4394EFDB284}"/>
            </a:ext>
          </a:extLst>
        </xdr:cNvPr>
        <xdr:cNvSpPr>
          <a:spLocks noChangeShapeType="1"/>
        </xdr:cNvSpPr>
      </xdr:nvSpPr>
      <xdr:spPr bwMode="auto">
        <a:xfrm>
          <a:off x="1905000" y="41929050"/>
          <a:ext cx="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0</xdr:colOff>
      <xdr:row>95</xdr:row>
      <xdr:rowOff>57150</xdr:rowOff>
    </xdr:from>
    <xdr:to>
      <xdr:col>2</xdr:col>
      <xdr:colOff>0</xdr:colOff>
      <xdr:row>96</xdr:row>
      <xdr:rowOff>323850</xdr:rowOff>
    </xdr:to>
    <xdr:sp macro="" textlink="">
      <xdr:nvSpPr>
        <xdr:cNvPr id="39" name="Line 4">
          <a:extLst>
            <a:ext uri="{FF2B5EF4-FFF2-40B4-BE49-F238E27FC236}">
              <a16:creationId xmlns:a16="http://schemas.microsoft.com/office/drawing/2014/main" id="{EE4D48F6-8677-4BCF-8BA7-DF26B472FB76}"/>
            </a:ext>
          </a:extLst>
        </xdr:cNvPr>
        <xdr:cNvSpPr>
          <a:spLocks noChangeShapeType="1"/>
        </xdr:cNvSpPr>
      </xdr:nvSpPr>
      <xdr:spPr bwMode="auto">
        <a:xfrm>
          <a:off x="1905000" y="41929050"/>
          <a:ext cx="0" cy="5143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95</xdr:row>
      <xdr:rowOff>0</xdr:rowOff>
    </xdr:from>
    <xdr:to>
      <xdr:col>2</xdr:col>
      <xdr:colOff>0</xdr:colOff>
      <xdr:row>95</xdr:row>
      <xdr:rowOff>323850</xdr:rowOff>
    </xdr:to>
    <xdr:sp macro="" textlink="">
      <xdr:nvSpPr>
        <xdr:cNvPr id="2" name="Line 4">
          <a:extLst>
            <a:ext uri="{FF2B5EF4-FFF2-40B4-BE49-F238E27FC236}">
              <a16:creationId xmlns:a16="http://schemas.microsoft.com/office/drawing/2014/main" id="{A96CA65C-75A1-4329-9416-564A6E7CCDF7}"/>
            </a:ext>
          </a:extLst>
        </xdr:cNvPr>
        <xdr:cNvSpPr>
          <a:spLocks noChangeShapeType="1"/>
        </xdr:cNvSpPr>
      </xdr:nvSpPr>
      <xdr:spPr bwMode="auto">
        <a:xfrm>
          <a:off x="1971675" y="8315325"/>
          <a:ext cx="0" cy="3048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0</xdr:colOff>
      <xdr:row>99</xdr:row>
      <xdr:rowOff>57150</xdr:rowOff>
    </xdr:from>
    <xdr:to>
      <xdr:col>2</xdr:col>
      <xdr:colOff>0</xdr:colOff>
      <xdr:row>101</xdr:row>
      <xdr:rowOff>323850</xdr:rowOff>
    </xdr:to>
    <xdr:sp macro="" textlink="">
      <xdr:nvSpPr>
        <xdr:cNvPr id="3" name="Line 4">
          <a:extLst>
            <a:ext uri="{FF2B5EF4-FFF2-40B4-BE49-F238E27FC236}">
              <a16:creationId xmlns:a16="http://schemas.microsoft.com/office/drawing/2014/main" id="{F63B91A2-60E4-4509-85E7-BD877230D363}"/>
            </a:ext>
          </a:extLst>
        </xdr:cNvPr>
        <xdr:cNvSpPr>
          <a:spLocks noChangeShapeType="1"/>
        </xdr:cNvSpPr>
      </xdr:nvSpPr>
      <xdr:spPr bwMode="auto">
        <a:xfrm>
          <a:off x="1971675" y="9477375"/>
          <a:ext cx="0" cy="7429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11</xdr:col>
      <xdr:colOff>9525</xdr:colOff>
      <xdr:row>79</xdr:row>
      <xdr:rowOff>161925</xdr:rowOff>
    </xdr:from>
    <xdr:to>
      <xdr:col>13</xdr:col>
      <xdr:colOff>9526</xdr:colOff>
      <xdr:row>79</xdr:row>
      <xdr:rowOff>180975</xdr:rowOff>
    </xdr:to>
    <xdr:sp macro="" textlink="">
      <xdr:nvSpPr>
        <xdr:cNvPr id="4" name="Line 100">
          <a:extLst>
            <a:ext uri="{FF2B5EF4-FFF2-40B4-BE49-F238E27FC236}">
              <a16:creationId xmlns:a16="http://schemas.microsoft.com/office/drawing/2014/main" id="{571AF739-F660-4833-A1CD-32C695A6DDDD}"/>
            </a:ext>
          </a:extLst>
        </xdr:cNvPr>
        <xdr:cNvSpPr>
          <a:spLocks noChangeShapeType="1"/>
        </xdr:cNvSpPr>
      </xdr:nvSpPr>
      <xdr:spPr bwMode="auto">
        <a:xfrm>
          <a:off x="7553325" y="4562475"/>
          <a:ext cx="504826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12</xdr:col>
      <xdr:colOff>247650</xdr:colOff>
      <xdr:row>73</xdr:row>
      <xdr:rowOff>161925</xdr:rowOff>
    </xdr:from>
    <xdr:to>
      <xdr:col>14</xdr:col>
      <xdr:colOff>19050</xdr:colOff>
      <xdr:row>73</xdr:row>
      <xdr:rowOff>161925</xdr:rowOff>
    </xdr:to>
    <xdr:sp macro="" textlink="">
      <xdr:nvSpPr>
        <xdr:cNvPr id="5" name="Line 100">
          <a:extLst>
            <a:ext uri="{FF2B5EF4-FFF2-40B4-BE49-F238E27FC236}">
              <a16:creationId xmlns:a16="http://schemas.microsoft.com/office/drawing/2014/main" id="{C3DAE782-3632-4FB3-ABEF-3AEE103BDE0D}"/>
            </a:ext>
          </a:extLst>
        </xdr:cNvPr>
        <xdr:cNvSpPr>
          <a:spLocks noChangeShapeType="1"/>
        </xdr:cNvSpPr>
      </xdr:nvSpPr>
      <xdr:spPr bwMode="auto">
        <a:xfrm>
          <a:off x="8029575" y="2733675"/>
          <a:ext cx="276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7</xdr:col>
      <xdr:colOff>19050</xdr:colOff>
      <xdr:row>95</xdr:row>
      <xdr:rowOff>171449</xdr:rowOff>
    </xdr:from>
    <xdr:to>
      <xdr:col>18</xdr:col>
      <xdr:colOff>9525</xdr:colOff>
      <xdr:row>95</xdr:row>
      <xdr:rowOff>180972</xdr:rowOff>
    </xdr:to>
    <xdr:sp macro="" textlink="">
      <xdr:nvSpPr>
        <xdr:cNvPr id="6" name="Line 100">
          <a:extLst>
            <a:ext uri="{FF2B5EF4-FFF2-40B4-BE49-F238E27FC236}">
              <a16:creationId xmlns:a16="http://schemas.microsoft.com/office/drawing/2014/main" id="{85D34A5B-7EC4-41D4-BC44-AE76B1603A2E}"/>
            </a:ext>
          </a:extLst>
        </xdr:cNvPr>
        <xdr:cNvSpPr>
          <a:spLocks noChangeShapeType="1"/>
        </xdr:cNvSpPr>
      </xdr:nvSpPr>
      <xdr:spPr bwMode="auto">
        <a:xfrm flipV="1">
          <a:off x="6610350" y="8486774"/>
          <a:ext cx="2638425" cy="9523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14</xdr:col>
      <xdr:colOff>9526</xdr:colOff>
      <xdr:row>102</xdr:row>
      <xdr:rowOff>190496</xdr:rowOff>
    </xdr:from>
    <xdr:to>
      <xdr:col>16</xdr:col>
      <xdr:colOff>9525</xdr:colOff>
      <xdr:row>102</xdr:row>
      <xdr:rowOff>190499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F447EBD2-69A5-4251-AC0F-57C45E5BBE03}"/>
            </a:ext>
          </a:extLst>
        </xdr:cNvPr>
        <xdr:cNvSpPr>
          <a:spLocks noChangeShapeType="1"/>
        </xdr:cNvSpPr>
      </xdr:nvSpPr>
      <xdr:spPr bwMode="auto">
        <a:xfrm>
          <a:off x="8296276" y="10410821"/>
          <a:ext cx="476249" cy="3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14</xdr:col>
      <xdr:colOff>0</xdr:colOff>
      <xdr:row>14</xdr:row>
      <xdr:rowOff>171449</xdr:rowOff>
    </xdr:from>
    <xdr:to>
      <xdr:col>16</xdr:col>
      <xdr:colOff>9525</xdr:colOff>
      <xdr:row>14</xdr:row>
      <xdr:rowOff>180974</xdr:rowOff>
    </xdr:to>
    <xdr:sp macro="" textlink="">
      <xdr:nvSpPr>
        <xdr:cNvPr id="9" name="Line 100">
          <a:extLst>
            <a:ext uri="{FF2B5EF4-FFF2-40B4-BE49-F238E27FC236}">
              <a16:creationId xmlns:a16="http://schemas.microsoft.com/office/drawing/2014/main" id="{FBC6691C-BCFA-4E4E-944A-C9690E9674FA}"/>
            </a:ext>
          </a:extLst>
        </xdr:cNvPr>
        <xdr:cNvSpPr>
          <a:spLocks noChangeShapeType="1"/>
        </xdr:cNvSpPr>
      </xdr:nvSpPr>
      <xdr:spPr bwMode="auto">
        <a:xfrm>
          <a:off x="8477250" y="4267199"/>
          <a:ext cx="48577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19050</xdr:colOff>
      <xdr:row>28</xdr:row>
      <xdr:rowOff>171450</xdr:rowOff>
    </xdr:from>
    <xdr:to>
      <xdr:col>17</xdr:col>
      <xdr:colOff>28575</xdr:colOff>
      <xdr:row>28</xdr:row>
      <xdr:rowOff>180975</xdr:rowOff>
    </xdr:to>
    <xdr:sp macro="" textlink="">
      <xdr:nvSpPr>
        <xdr:cNvPr id="11" name="Line 100">
          <a:extLst>
            <a:ext uri="{FF2B5EF4-FFF2-40B4-BE49-F238E27FC236}">
              <a16:creationId xmlns:a16="http://schemas.microsoft.com/office/drawing/2014/main" id="{C192CED4-1A2D-42D8-887F-AA78C938CC44}"/>
            </a:ext>
          </a:extLst>
        </xdr:cNvPr>
        <xdr:cNvSpPr>
          <a:spLocks noChangeShapeType="1"/>
        </xdr:cNvSpPr>
      </xdr:nvSpPr>
      <xdr:spPr bwMode="auto">
        <a:xfrm>
          <a:off x="8734425" y="9715500"/>
          <a:ext cx="48577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51</xdr:row>
      <xdr:rowOff>190500</xdr:rowOff>
    </xdr:from>
    <xdr:to>
      <xdr:col>18</xdr:col>
      <xdr:colOff>9525</xdr:colOff>
      <xdr:row>51</xdr:row>
      <xdr:rowOff>200025</xdr:rowOff>
    </xdr:to>
    <xdr:sp macro="" textlink="">
      <xdr:nvSpPr>
        <xdr:cNvPr id="12" name="Line 100">
          <a:extLst>
            <a:ext uri="{FF2B5EF4-FFF2-40B4-BE49-F238E27FC236}">
              <a16:creationId xmlns:a16="http://schemas.microsoft.com/office/drawing/2014/main" id="{B5B99AA9-BF8C-4DF5-B02F-380BCEBF97A1}"/>
            </a:ext>
          </a:extLst>
        </xdr:cNvPr>
        <xdr:cNvSpPr>
          <a:spLocks noChangeShapeType="1"/>
        </xdr:cNvSpPr>
      </xdr:nvSpPr>
      <xdr:spPr bwMode="auto">
        <a:xfrm flipV="1">
          <a:off x="6553200" y="14573250"/>
          <a:ext cx="288607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33</xdr:row>
      <xdr:rowOff>171450</xdr:rowOff>
    </xdr:from>
    <xdr:to>
      <xdr:col>10</xdr:col>
      <xdr:colOff>0</xdr:colOff>
      <xdr:row>33</xdr:row>
      <xdr:rowOff>180975</xdr:rowOff>
    </xdr:to>
    <xdr:sp macro="" textlink="">
      <xdr:nvSpPr>
        <xdr:cNvPr id="13" name="Line 100">
          <a:extLst>
            <a:ext uri="{FF2B5EF4-FFF2-40B4-BE49-F238E27FC236}">
              <a16:creationId xmlns:a16="http://schemas.microsoft.com/office/drawing/2014/main" id="{539B476A-7066-497E-80D8-961893B046FC}"/>
            </a:ext>
          </a:extLst>
        </xdr:cNvPr>
        <xdr:cNvSpPr>
          <a:spLocks noChangeShapeType="1"/>
        </xdr:cNvSpPr>
      </xdr:nvSpPr>
      <xdr:spPr bwMode="auto">
        <a:xfrm flipV="1">
          <a:off x="7019925" y="16687800"/>
          <a:ext cx="47625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0</xdr:colOff>
      <xdr:row>40</xdr:row>
      <xdr:rowOff>161924</xdr:rowOff>
    </xdr:from>
    <xdr:to>
      <xdr:col>11</xdr:col>
      <xdr:colOff>228600</xdr:colOff>
      <xdr:row>40</xdr:row>
      <xdr:rowOff>161924</xdr:rowOff>
    </xdr:to>
    <xdr:sp macro="" textlink="">
      <xdr:nvSpPr>
        <xdr:cNvPr id="14" name="Line 100">
          <a:extLst>
            <a:ext uri="{FF2B5EF4-FFF2-40B4-BE49-F238E27FC236}">
              <a16:creationId xmlns:a16="http://schemas.microsoft.com/office/drawing/2014/main" id="{83CD7DF1-9181-470D-9AF2-41E03FB80759}"/>
            </a:ext>
          </a:extLst>
        </xdr:cNvPr>
        <xdr:cNvSpPr>
          <a:spLocks noChangeShapeType="1"/>
        </xdr:cNvSpPr>
      </xdr:nvSpPr>
      <xdr:spPr bwMode="auto">
        <a:xfrm flipV="1">
          <a:off x="6543675" y="20907374"/>
          <a:ext cx="1419225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12</xdr:col>
      <xdr:colOff>247651</xdr:colOff>
      <xdr:row>40</xdr:row>
      <xdr:rowOff>152400</xdr:rowOff>
    </xdr:from>
    <xdr:to>
      <xdr:col>18</xdr:col>
      <xdr:colOff>1</xdr:colOff>
      <xdr:row>40</xdr:row>
      <xdr:rowOff>161925</xdr:rowOff>
    </xdr:to>
    <xdr:sp macro="" textlink="">
      <xdr:nvSpPr>
        <xdr:cNvPr id="15" name="Line 100">
          <a:extLst>
            <a:ext uri="{FF2B5EF4-FFF2-40B4-BE49-F238E27FC236}">
              <a16:creationId xmlns:a16="http://schemas.microsoft.com/office/drawing/2014/main" id="{3420A0CD-53B5-4995-87FB-1A037AD35A85}"/>
            </a:ext>
          </a:extLst>
        </xdr:cNvPr>
        <xdr:cNvSpPr>
          <a:spLocks noChangeShapeType="1"/>
        </xdr:cNvSpPr>
      </xdr:nvSpPr>
      <xdr:spPr bwMode="auto">
        <a:xfrm flipV="1">
          <a:off x="8029576" y="17278350"/>
          <a:ext cx="120967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8</xdr:col>
      <xdr:colOff>228601</xdr:colOff>
      <xdr:row>230</xdr:row>
      <xdr:rowOff>133349</xdr:rowOff>
    </xdr:from>
    <xdr:to>
      <xdr:col>12</xdr:col>
      <xdr:colOff>257175</xdr:colOff>
      <xdr:row>230</xdr:row>
      <xdr:rowOff>142875</xdr:rowOff>
    </xdr:to>
    <xdr:sp macro="" textlink="">
      <xdr:nvSpPr>
        <xdr:cNvPr id="16" name="Line 100">
          <a:extLst>
            <a:ext uri="{FF2B5EF4-FFF2-40B4-BE49-F238E27FC236}">
              <a16:creationId xmlns:a16="http://schemas.microsoft.com/office/drawing/2014/main" id="{A421F5D4-9991-42C3-B37E-1E2E5AFA4683}"/>
            </a:ext>
          </a:extLst>
        </xdr:cNvPr>
        <xdr:cNvSpPr>
          <a:spLocks noChangeShapeType="1"/>
        </xdr:cNvSpPr>
      </xdr:nvSpPr>
      <xdr:spPr bwMode="auto">
        <a:xfrm>
          <a:off x="7248526" y="77762099"/>
          <a:ext cx="981074" cy="9526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8</xdr:col>
      <xdr:colOff>228599</xdr:colOff>
      <xdr:row>235</xdr:row>
      <xdr:rowOff>161925</xdr:rowOff>
    </xdr:from>
    <xdr:to>
      <xdr:col>17</xdr:col>
      <xdr:colOff>228599</xdr:colOff>
      <xdr:row>235</xdr:row>
      <xdr:rowOff>171450</xdr:rowOff>
    </xdr:to>
    <xdr:sp macro="" textlink="">
      <xdr:nvSpPr>
        <xdr:cNvPr id="17" name="Line 100">
          <a:extLst>
            <a:ext uri="{FF2B5EF4-FFF2-40B4-BE49-F238E27FC236}">
              <a16:creationId xmlns:a16="http://schemas.microsoft.com/office/drawing/2014/main" id="{DD85DD4E-247D-452E-BB6A-70B1ABB874CD}"/>
            </a:ext>
          </a:extLst>
        </xdr:cNvPr>
        <xdr:cNvSpPr>
          <a:spLocks noChangeShapeType="1"/>
        </xdr:cNvSpPr>
      </xdr:nvSpPr>
      <xdr:spPr bwMode="auto">
        <a:xfrm flipV="1">
          <a:off x="7248524" y="79314675"/>
          <a:ext cx="217170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9</xdr:col>
      <xdr:colOff>28576</xdr:colOff>
      <xdr:row>119</xdr:row>
      <xdr:rowOff>171451</xdr:rowOff>
    </xdr:from>
    <xdr:to>
      <xdr:col>12</xdr:col>
      <xdr:colOff>9525</xdr:colOff>
      <xdr:row>119</xdr:row>
      <xdr:rowOff>180973</xdr:rowOff>
    </xdr:to>
    <xdr:sp macro="" textlink="">
      <xdr:nvSpPr>
        <xdr:cNvPr id="18" name="Line 100">
          <a:extLst>
            <a:ext uri="{FF2B5EF4-FFF2-40B4-BE49-F238E27FC236}">
              <a16:creationId xmlns:a16="http://schemas.microsoft.com/office/drawing/2014/main" id="{B5713EA1-714F-49E0-BF4E-651BC4874A61}"/>
            </a:ext>
          </a:extLst>
        </xdr:cNvPr>
        <xdr:cNvSpPr>
          <a:spLocks noChangeShapeType="1"/>
        </xdr:cNvSpPr>
      </xdr:nvSpPr>
      <xdr:spPr bwMode="auto">
        <a:xfrm flipV="1">
          <a:off x="7096126" y="35309176"/>
          <a:ext cx="695324" cy="9522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12</xdr:col>
      <xdr:colOff>1</xdr:colOff>
      <xdr:row>126</xdr:row>
      <xdr:rowOff>171450</xdr:rowOff>
    </xdr:from>
    <xdr:to>
      <xdr:col>15</xdr:col>
      <xdr:colOff>9525</xdr:colOff>
      <xdr:row>126</xdr:row>
      <xdr:rowOff>180973</xdr:rowOff>
    </xdr:to>
    <xdr:sp macro="" textlink="">
      <xdr:nvSpPr>
        <xdr:cNvPr id="19" name="Line 100">
          <a:extLst>
            <a:ext uri="{FF2B5EF4-FFF2-40B4-BE49-F238E27FC236}">
              <a16:creationId xmlns:a16="http://schemas.microsoft.com/office/drawing/2014/main" id="{E0E94217-AF45-4838-A08A-5BE836BC68CF}"/>
            </a:ext>
          </a:extLst>
        </xdr:cNvPr>
        <xdr:cNvSpPr>
          <a:spLocks noChangeShapeType="1"/>
        </xdr:cNvSpPr>
      </xdr:nvSpPr>
      <xdr:spPr bwMode="auto">
        <a:xfrm flipV="1">
          <a:off x="7781926" y="37299900"/>
          <a:ext cx="752474" cy="9523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13</xdr:col>
      <xdr:colOff>219075</xdr:colOff>
      <xdr:row>142</xdr:row>
      <xdr:rowOff>161925</xdr:rowOff>
    </xdr:from>
    <xdr:to>
      <xdr:col>16</xdr:col>
      <xdr:colOff>219075</xdr:colOff>
      <xdr:row>142</xdr:row>
      <xdr:rowOff>161925</xdr:rowOff>
    </xdr:to>
    <xdr:cxnSp macro="">
      <xdr:nvCxnSpPr>
        <xdr:cNvPr id="20" name="ลูกศรเชื่อมต่อแบบตรง 19">
          <a:extLst>
            <a:ext uri="{FF2B5EF4-FFF2-40B4-BE49-F238E27FC236}">
              <a16:creationId xmlns:a16="http://schemas.microsoft.com/office/drawing/2014/main" id="{A6685AB1-FA8E-4D41-9387-55BD66579C33}"/>
            </a:ext>
          </a:extLst>
        </xdr:cNvPr>
        <xdr:cNvCxnSpPr/>
      </xdr:nvCxnSpPr>
      <xdr:spPr>
        <a:xfrm>
          <a:off x="8267700" y="42129075"/>
          <a:ext cx="714375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19050</xdr:colOff>
      <xdr:row>164</xdr:row>
      <xdr:rowOff>152400</xdr:rowOff>
    </xdr:from>
    <xdr:to>
      <xdr:col>17</xdr:col>
      <xdr:colOff>0</xdr:colOff>
      <xdr:row>164</xdr:row>
      <xdr:rowOff>161925</xdr:rowOff>
    </xdr:to>
    <xdr:cxnSp macro="">
      <xdr:nvCxnSpPr>
        <xdr:cNvPr id="21" name="ลูกศรเชื่อมต่อแบบตรง 20">
          <a:extLst>
            <a:ext uri="{FF2B5EF4-FFF2-40B4-BE49-F238E27FC236}">
              <a16:creationId xmlns:a16="http://schemas.microsoft.com/office/drawing/2014/main" id="{028D7D6E-A9FB-49AC-B2F3-A9384B656EB0}"/>
            </a:ext>
          </a:extLst>
        </xdr:cNvPr>
        <xdr:cNvCxnSpPr/>
      </xdr:nvCxnSpPr>
      <xdr:spPr>
        <a:xfrm flipV="1">
          <a:off x="8305800" y="48787050"/>
          <a:ext cx="695325" cy="9525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9525</xdr:colOff>
      <xdr:row>186</xdr:row>
      <xdr:rowOff>161925</xdr:rowOff>
    </xdr:from>
    <xdr:to>
      <xdr:col>16</xdr:col>
      <xdr:colOff>228600</xdr:colOff>
      <xdr:row>186</xdr:row>
      <xdr:rowOff>161925</xdr:rowOff>
    </xdr:to>
    <xdr:cxnSp macro="">
      <xdr:nvCxnSpPr>
        <xdr:cNvPr id="22" name="ลูกศรเชื่อมต่อแบบตรง 21">
          <a:extLst>
            <a:ext uri="{FF2B5EF4-FFF2-40B4-BE49-F238E27FC236}">
              <a16:creationId xmlns:a16="http://schemas.microsoft.com/office/drawing/2014/main" id="{4D235B7B-39DD-4D7C-9B80-DB8A20C1AB5D}"/>
            </a:ext>
          </a:extLst>
        </xdr:cNvPr>
        <xdr:cNvCxnSpPr/>
      </xdr:nvCxnSpPr>
      <xdr:spPr>
        <a:xfrm>
          <a:off x="8296275" y="55464075"/>
          <a:ext cx="695325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9525</xdr:colOff>
      <xdr:row>208</xdr:row>
      <xdr:rowOff>180975</xdr:rowOff>
    </xdr:from>
    <xdr:to>
      <xdr:col>13</xdr:col>
      <xdr:colOff>219075</xdr:colOff>
      <xdr:row>208</xdr:row>
      <xdr:rowOff>180975</xdr:rowOff>
    </xdr:to>
    <xdr:cxnSp macro="">
      <xdr:nvCxnSpPr>
        <xdr:cNvPr id="23" name="ลูกศรเชื่อมต่อแบบตรง 22">
          <a:extLst>
            <a:ext uri="{FF2B5EF4-FFF2-40B4-BE49-F238E27FC236}">
              <a16:creationId xmlns:a16="http://schemas.microsoft.com/office/drawing/2014/main" id="{9EC26942-A159-4042-A7A7-C95C5BFA3459}"/>
            </a:ext>
          </a:extLst>
        </xdr:cNvPr>
        <xdr:cNvCxnSpPr/>
      </xdr:nvCxnSpPr>
      <xdr:spPr>
        <a:xfrm>
          <a:off x="7553325" y="62150625"/>
          <a:ext cx="714375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9525</xdr:colOff>
      <xdr:row>216</xdr:row>
      <xdr:rowOff>190500</xdr:rowOff>
    </xdr:from>
    <xdr:to>
      <xdr:col>17</xdr:col>
      <xdr:colOff>9525</xdr:colOff>
      <xdr:row>216</xdr:row>
      <xdr:rowOff>190501</xdr:rowOff>
    </xdr:to>
    <xdr:cxnSp macro="">
      <xdr:nvCxnSpPr>
        <xdr:cNvPr id="24" name="ลูกศรเชื่อมต่อแบบตรง 23">
          <a:extLst>
            <a:ext uri="{FF2B5EF4-FFF2-40B4-BE49-F238E27FC236}">
              <a16:creationId xmlns:a16="http://schemas.microsoft.com/office/drawing/2014/main" id="{9812BF7B-B951-43BF-BEED-D2DE1F8A321C}"/>
            </a:ext>
          </a:extLst>
        </xdr:cNvPr>
        <xdr:cNvCxnSpPr/>
      </xdr:nvCxnSpPr>
      <xdr:spPr>
        <a:xfrm flipV="1">
          <a:off x="8248650" y="73904475"/>
          <a:ext cx="952500" cy="1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828673</xdr:colOff>
      <xdr:row>253</xdr:row>
      <xdr:rowOff>161924</xdr:rowOff>
    </xdr:from>
    <xdr:to>
      <xdr:col>17</xdr:col>
      <xdr:colOff>228600</xdr:colOff>
      <xdr:row>253</xdr:row>
      <xdr:rowOff>171447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D3E59B21-3FB2-471F-83F5-82E4712A9A87}"/>
            </a:ext>
          </a:extLst>
        </xdr:cNvPr>
        <xdr:cNvSpPr>
          <a:spLocks noChangeShapeType="1"/>
        </xdr:cNvSpPr>
      </xdr:nvSpPr>
      <xdr:spPr bwMode="auto">
        <a:xfrm flipV="1">
          <a:off x="6286498" y="2714624"/>
          <a:ext cx="2895602" cy="9523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13</xdr:col>
      <xdr:colOff>209550</xdr:colOff>
      <xdr:row>9</xdr:row>
      <xdr:rowOff>152400</xdr:rowOff>
    </xdr:from>
    <xdr:to>
      <xdr:col>15</xdr:col>
      <xdr:colOff>219075</xdr:colOff>
      <xdr:row>9</xdr:row>
      <xdr:rowOff>161925</xdr:rowOff>
    </xdr:to>
    <xdr:sp macro="" textlink="">
      <xdr:nvSpPr>
        <xdr:cNvPr id="26" name="Line 100">
          <a:extLst>
            <a:ext uri="{FF2B5EF4-FFF2-40B4-BE49-F238E27FC236}">
              <a16:creationId xmlns:a16="http://schemas.microsoft.com/office/drawing/2014/main" id="{7E163FEE-F293-430D-9AD4-458472D5FD2F}"/>
            </a:ext>
          </a:extLst>
        </xdr:cNvPr>
        <xdr:cNvSpPr>
          <a:spLocks noChangeShapeType="1"/>
        </xdr:cNvSpPr>
      </xdr:nvSpPr>
      <xdr:spPr bwMode="auto">
        <a:xfrm>
          <a:off x="8258175" y="2724150"/>
          <a:ext cx="48577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219076</xdr:colOff>
      <xdr:row>9</xdr:row>
      <xdr:rowOff>152397</xdr:rowOff>
    </xdr:from>
    <xdr:to>
      <xdr:col>8</xdr:col>
      <xdr:colOff>0</xdr:colOff>
      <xdr:row>9</xdr:row>
      <xdr:rowOff>161925</xdr:rowOff>
    </xdr:to>
    <xdr:sp macro="" textlink="">
      <xdr:nvSpPr>
        <xdr:cNvPr id="28" name="Line 3">
          <a:extLst>
            <a:ext uri="{FF2B5EF4-FFF2-40B4-BE49-F238E27FC236}">
              <a16:creationId xmlns:a16="http://schemas.microsoft.com/office/drawing/2014/main" id="{2C50C4B1-2C0B-4C8D-8DD8-BFF632FC87D7}"/>
            </a:ext>
          </a:extLst>
        </xdr:cNvPr>
        <xdr:cNvSpPr>
          <a:spLocks noChangeShapeType="1"/>
        </xdr:cNvSpPr>
      </xdr:nvSpPr>
      <xdr:spPr bwMode="auto">
        <a:xfrm>
          <a:off x="6781801" y="23507697"/>
          <a:ext cx="257174" cy="9528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11</xdr:col>
      <xdr:colOff>0</xdr:colOff>
      <xdr:row>13</xdr:row>
      <xdr:rowOff>152399</xdr:rowOff>
    </xdr:from>
    <xdr:to>
      <xdr:col>13</xdr:col>
      <xdr:colOff>19050</xdr:colOff>
      <xdr:row>13</xdr:row>
      <xdr:rowOff>161925</xdr:rowOff>
    </xdr:to>
    <xdr:sp macro="" textlink="">
      <xdr:nvSpPr>
        <xdr:cNvPr id="29" name="Line 3">
          <a:extLst>
            <a:ext uri="{FF2B5EF4-FFF2-40B4-BE49-F238E27FC236}">
              <a16:creationId xmlns:a16="http://schemas.microsoft.com/office/drawing/2014/main" id="{1C0C4083-D2EE-4677-AB50-FEF07D3CC320}"/>
            </a:ext>
          </a:extLst>
        </xdr:cNvPr>
        <xdr:cNvSpPr>
          <a:spLocks noChangeShapeType="1"/>
        </xdr:cNvSpPr>
      </xdr:nvSpPr>
      <xdr:spPr bwMode="auto">
        <a:xfrm>
          <a:off x="7753350" y="21983699"/>
          <a:ext cx="523875" cy="9526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7</xdr:col>
      <xdr:colOff>219075</xdr:colOff>
      <xdr:row>28</xdr:row>
      <xdr:rowOff>171450</xdr:rowOff>
    </xdr:from>
    <xdr:to>
      <xdr:col>9</xdr:col>
      <xdr:colOff>228600</xdr:colOff>
      <xdr:row>28</xdr:row>
      <xdr:rowOff>190500</xdr:rowOff>
    </xdr:to>
    <xdr:sp macro="" textlink="">
      <xdr:nvSpPr>
        <xdr:cNvPr id="30" name="Line 3">
          <a:extLst>
            <a:ext uri="{FF2B5EF4-FFF2-40B4-BE49-F238E27FC236}">
              <a16:creationId xmlns:a16="http://schemas.microsoft.com/office/drawing/2014/main" id="{0D92F82F-E692-44CC-8B04-4C8E72C76A07}"/>
            </a:ext>
          </a:extLst>
        </xdr:cNvPr>
        <xdr:cNvSpPr>
          <a:spLocks noChangeShapeType="1"/>
        </xdr:cNvSpPr>
      </xdr:nvSpPr>
      <xdr:spPr bwMode="auto">
        <a:xfrm flipV="1">
          <a:off x="7019925" y="20783550"/>
          <a:ext cx="485775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5</xdr:col>
      <xdr:colOff>809625</xdr:colOff>
      <xdr:row>32</xdr:row>
      <xdr:rowOff>190500</xdr:rowOff>
    </xdr:from>
    <xdr:to>
      <xdr:col>7</xdr:col>
      <xdr:colOff>38100</xdr:colOff>
      <xdr:row>32</xdr:row>
      <xdr:rowOff>190500</xdr:rowOff>
    </xdr:to>
    <xdr:sp macro="" textlink="">
      <xdr:nvSpPr>
        <xdr:cNvPr id="31" name="Line 5">
          <a:extLst>
            <a:ext uri="{FF2B5EF4-FFF2-40B4-BE49-F238E27FC236}">
              <a16:creationId xmlns:a16="http://schemas.microsoft.com/office/drawing/2014/main" id="{3540C3BF-032C-4EE8-90CC-E4EF1F1C9AF0}"/>
            </a:ext>
          </a:extLst>
        </xdr:cNvPr>
        <xdr:cNvSpPr>
          <a:spLocks noChangeShapeType="1"/>
        </xdr:cNvSpPr>
      </xdr:nvSpPr>
      <xdr:spPr bwMode="auto">
        <a:xfrm>
          <a:off x="6334125" y="9772650"/>
          <a:ext cx="295275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15</xdr:col>
      <xdr:colOff>9525</xdr:colOff>
      <xdr:row>50</xdr:row>
      <xdr:rowOff>161924</xdr:rowOff>
    </xdr:from>
    <xdr:to>
      <xdr:col>17</xdr:col>
      <xdr:colOff>19050</xdr:colOff>
      <xdr:row>50</xdr:row>
      <xdr:rowOff>171449</xdr:rowOff>
    </xdr:to>
    <xdr:sp macro="" textlink="">
      <xdr:nvSpPr>
        <xdr:cNvPr id="32" name="Line 5">
          <a:extLst>
            <a:ext uri="{FF2B5EF4-FFF2-40B4-BE49-F238E27FC236}">
              <a16:creationId xmlns:a16="http://schemas.microsoft.com/office/drawing/2014/main" id="{E77F2379-D450-4644-B27D-E9BC0AE27319}"/>
            </a:ext>
          </a:extLst>
        </xdr:cNvPr>
        <xdr:cNvSpPr>
          <a:spLocks noChangeShapeType="1"/>
        </xdr:cNvSpPr>
      </xdr:nvSpPr>
      <xdr:spPr bwMode="auto">
        <a:xfrm>
          <a:off x="8724900" y="14725649"/>
          <a:ext cx="48577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228600</xdr:colOff>
      <xdr:row>9</xdr:row>
      <xdr:rowOff>114300</xdr:rowOff>
    </xdr:from>
    <xdr:to>
      <xdr:col>18</xdr:col>
      <xdr:colOff>0</xdr:colOff>
      <xdr:row>9</xdr:row>
      <xdr:rowOff>114300</xdr:rowOff>
    </xdr:to>
    <xdr:cxnSp macro="">
      <xdr:nvCxnSpPr>
        <xdr:cNvPr id="7" name="ลูกศรเชื่อมต่อแบบตรง 6">
          <a:extLst>
            <a:ext uri="{FF2B5EF4-FFF2-40B4-BE49-F238E27FC236}">
              <a16:creationId xmlns:a16="http://schemas.microsoft.com/office/drawing/2014/main" id="{A57E9940-F2F6-4AF2-9F3B-06F376DBC6E9}"/>
            </a:ext>
          </a:extLst>
        </xdr:cNvPr>
        <xdr:cNvCxnSpPr/>
      </xdr:nvCxnSpPr>
      <xdr:spPr>
        <a:xfrm>
          <a:off x="8296275" y="2733675"/>
          <a:ext cx="962025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895350</xdr:colOff>
      <xdr:row>33</xdr:row>
      <xdr:rowOff>161925</xdr:rowOff>
    </xdr:from>
    <xdr:to>
      <xdr:col>17</xdr:col>
      <xdr:colOff>266700</xdr:colOff>
      <xdr:row>33</xdr:row>
      <xdr:rowOff>161926</xdr:rowOff>
    </xdr:to>
    <xdr:sp macro="" textlink="">
      <xdr:nvSpPr>
        <xdr:cNvPr id="9" name="Line 172">
          <a:extLst>
            <a:ext uri="{FF2B5EF4-FFF2-40B4-BE49-F238E27FC236}">
              <a16:creationId xmlns:a16="http://schemas.microsoft.com/office/drawing/2014/main" id="{20C616AE-17C9-4988-A9DF-21284C4AD27E}"/>
            </a:ext>
          </a:extLst>
        </xdr:cNvPr>
        <xdr:cNvSpPr>
          <a:spLocks noChangeShapeType="1"/>
        </xdr:cNvSpPr>
      </xdr:nvSpPr>
      <xdr:spPr bwMode="auto">
        <a:xfrm>
          <a:off x="6562725" y="3895725"/>
          <a:ext cx="2886075" cy="1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5</xdr:col>
      <xdr:colOff>876300</xdr:colOff>
      <xdr:row>28</xdr:row>
      <xdr:rowOff>171450</xdr:rowOff>
    </xdr:from>
    <xdr:to>
      <xdr:col>17</xdr:col>
      <xdr:colOff>228600</xdr:colOff>
      <xdr:row>28</xdr:row>
      <xdr:rowOff>171451</xdr:rowOff>
    </xdr:to>
    <xdr:sp macro="" textlink="">
      <xdr:nvSpPr>
        <xdr:cNvPr id="10" name="Line 172">
          <a:extLst>
            <a:ext uri="{FF2B5EF4-FFF2-40B4-BE49-F238E27FC236}">
              <a16:creationId xmlns:a16="http://schemas.microsoft.com/office/drawing/2014/main" id="{4F60B254-2D1A-42EA-96CD-CC8D1E049C8A}"/>
            </a:ext>
          </a:extLst>
        </xdr:cNvPr>
        <xdr:cNvSpPr>
          <a:spLocks noChangeShapeType="1"/>
        </xdr:cNvSpPr>
      </xdr:nvSpPr>
      <xdr:spPr bwMode="auto">
        <a:xfrm>
          <a:off x="6562725" y="2686050"/>
          <a:ext cx="2876550" cy="1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9525</xdr:colOff>
      <xdr:row>39</xdr:row>
      <xdr:rowOff>171450</xdr:rowOff>
    </xdr:from>
    <xdr:to>
      <xdr:col>18</xdr:col>
      <xdr:colOff>9525</xdr:colOff>
      <xdr:row>39</xdr:row>
      <xdr:rowOff>171451</xdr:rowOff>
    </xdr:to>
    <xdr:sp macro="" textlink="">
      <xdr:nvSpPr>
        <xdr:cNvPr id="11" name="Line 172">
          <a:extLst>
            <a:ext uri="{FF2B5EF4-FFF2-40B4-BE49-F238E27FC236}">
              <a16:creationId xmlns:a16="http://schemas.microsoft.com/office/drawing/2014/main" id="{762C263C-40F2-46C9-BD7C-8003300A2128}"/>
            </a:ext>
          </a:extLst>
        </xdr:cNvPr>
        <xdr:cNvSpPr>
          <a:spLocks noChangeShapeType="1"/>
        </xdr:cNvSpPr>
      </xdr:nvSpPr>
      <xdr:spPr bwMode="auto">
        <a:xfrm>
          <a:off x="6572250" y="5391150"/>
          <a:ext cx="2886075" cy="1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13</xdr:col>
      <xdr:colOff>9524</xdr:colOff>
      <xdr:row>51</xdr:row>
      <xdr:rowOff>161925</xdr:rowOff>
    </xdr:from>
    <xdr:to>
      <xdr:col>16</xdr:col>
      <xdr:colOff>28574</xdr:colOff>
      <xdr:row>51</xdr:row>
      <xdr:rowOff>161925</xdr:rowOff>
    </xdr:to>
    <xdr:sp macro="" textlink="">
      <xdr:nvSpPr>
        <xdr:cNvPr id="15" name="Line 168">
          <a:extLst>
            <a:ext uri="{FF2B5EF4-FFF2-40B4-BE49-F238E27FC236}">
              <a16:creationId xmlns:a16="http://schemas.microsoft.com/office/drawing/2014/main" id="{7A9D3A60-B548-471C-8617-BFB62F8038A3}"/>
            </a:ext>
          </a:extLst>
        </xdr:cNvPr>
        <xdr:cNvSpPr>
          <a:spLocks noChangeShapeType="1"/>
        </xdr:cNvSpPr>
      </xdr:nvSpPr>
      <xdr:spPr bwMode="auto">
        <a:xfrm>
          <a:off x="8077199" y="15116175"/>
          <a:ext cx="733425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19049</xdr:colOff>
      <xdr:row>57</xdr:row>
      <xdr:rowOff>209550</xdr:rowOff>
    </xdr:from>
    <xdr:to>
      <xdr:col>18</xdr:col>
      <xdr:colOff>0</xdr:colOff>
      <xdr:row>57</xdr:row>
      <xdr:rowOff>219075</xdr:rowOff>
    </xdr:to>
    <xdr:sp macro="" textlink="">
      <xdr:nvSpPr>
        <xdr:cNvPr id="16" name="Line 100">
          <a:extLst>
            <a:ext uri="{FF2B5EF4-FFF2-40B4-BE49-F238E27FC236}">
              <a16:creationId xmlns:a16="http://schemas.microsoft.com/office/drawing/2014/main" id="{AC485AAC-C1D4-44E1-A8F3-B0D9E19CE592}"/>
            </a:ext>
          </a:extLst>
        </xdr:cNvPr>
        <xdr:cNvSpPr>
          <a:spLocks noChangeShapeType="1"/>
        </xdr:cNvSpPr>
      </xdr:nvSpPr>
      <xdr:spPr bwMode="auto">
        <a:xfrm flipV="1">
          <a:off x="6391274" y="16992600"/>
          <a:ext cx="2867026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  <xdr:txBody>
        <a:bodyPr/>
        <a:lstStyle/>
        <a:p>
          <a:endParaRPr lang="th-TH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9525</xdr:colOff>
      <xdr:row>9</xdr:row>
      <xdr:rowOff>180975</xdr:rowOff>
    </xdr:from>
    <xdr:to>
      <xdr:col>12</xdr:col>
      <xdr:colOff>47625</xdr:colOff>
      <xdr:row>9</xdr:row>
      <xdr:rowOff>190500</xdr:rowOff>
    </xdr:to>
    <xdr:sp macro="" textlink="">
      <xdr:nvSpPr>
        <xdr:cNvPr id="2" name="Line 21">
          <a:extLst>
            <a:ext uri="{FF2B5EF4-FFF2-40B4-BE49-F238E27FC236}">
              <a16:creationId xmlns:a16="http://schemas.microsoft.com/office/drawing/2014/main" id="{780757A8-AA80-49EB-B401-8832856F8EF3}"/>
            </a:ext>
          </a:extLst>
        </xdr:cNvPr>
        <xdr:cNvSpPr>
          <a:spLocks noChangeShapeType="1"/>
        </xdr:cNvSpPr>
      </xdr:nvSpPr>
      <xdr:spPr bwMode="auto">
        <a:xfrm>
          <a:off x="7115175" y="2800350"/>
          <a:ext cx="75247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8</xdr:col>
      <xdr:colOff>19051</xdr:colOff>
      <xdr:row>15</xdr:row>
      <xdr:rowOff>171449</xdr:rowOff>
    </xdr:from>
    <xdr:to>
      <xdr:col>10</xdr:col>
      <xdr:colOff>1</xdr:colOff>
      <xdr:row>15</xdr:row>
      <xdr:rowOff>190500</xdr:rowOff>
    </xdr:to>
    <xdr:sp macro="" textlink="">
      <xdr:nvSpPr>
        <xdr:cNvPr id="3" name="Line 21">
          <a:extLst>
            <a:ext uri="{FF2B5EF4-FFF2-40B4-BE49-F238E27FC236}">
              <a16:creationId xmlns:a16="http://schemas.microsoft.com/office/drawing/2014/main" id="{A778E1DA-5849-48B3-BAEC-FEB358BDACF4}"/>
            </a:ext>
          </a:extLst>
        </xdr:cNvPr>
        <xdr:cNvSpPr>
          <a:spLocks noChangeShapeType="1"/>
        </xdr:cNvSpPr>
      </xdr:nvSpPr>
      <xdr:spPr bwMode="auto">
        <a:xfrm>
          <a:off x="6886576" y="4514849"/>
          <a:ext cx="457200" cy="19051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9524</xdr:colOff>
      <xdr:row>29</xdr:row>
      <xdr:rowOff>152400</xdr:rowOff>
    </xdr:from>
    <xdr:to>
      <xdr:col>17</xdr:col>
      <xdr:colOff>219074</xdr:colOff>
      <xdr:row>29</xdr:row>
      <xdr:rowOff>152401</xdr:rowOff>
    </xdr:to>
    <xdr:sp macro="" textlink="">
      <xdr:nvSpPr>
        <xdr:cNvPr id="4" name="Line 27">
          <a:extLst>
            <a:ext uri="{FF2B5EF4-FFF2-40B4-BE49-F238E27FC236}">
              <a16:creationId xmlns:a16="http://schemas.microsoft.com/office/drawing/2014/main" id="{AF78960D-28EB-434E-BA6A-9FD098F4D773}"/>
            </a:ext>
          </a:extLst>
        </xdr:cNvPr>
        <xdr:cNvSpPr>
          <a:spLocks noChangeShapeType="1"/>
        </xdr:cNvSpPr>
      </xdr:nvSpPr>
      <xdr:spPr bwMode="auto">
        <a:xfrm flipV="1">
          <a:off x="6400799" y="8715375"/>
          <a:ext cx="2857500" cy="1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0</xdr:colOff>
      <xdr:row>33</xdr:row>
      <xdr:rowOff>133350</xdr:rowOff>
    </xdr:from>
    <xdr:to>
      <xdr:col>18</xdr:col>
      <xdr:colOff>0</xdr:colOff>
      <xdr:row>33</xdr:row>
      <xdr:rowOff>133352</xdr:rowOff>
    </xdr:to>
    <xdr:sp macro="" textlink="">
      <xdr:nvSpPr>
        <xdr:cNvPr id="5" name="Line 27">
          <a:extLst>
            <a:ext uri="{FF2B5EF4-FFF2-40B4-BE49-F238E27FC236}">
              <a16:creationId xmlns:a16="http://schemas.microsoft.com/office/drawing/2014/main" id="{2EF1762F-CFAE-42CF-8F0E-6AB273095E53}"/>
            </a:ext>
          </a:extLst>
        </xdr:cNvPr>
        <xdr:cNvSpPr>
          <a:spLocks noChangeShapeType="1"/>
        </xdr:cNvSpPr>
      </xdr:nvSpPr>
      <xdr:spPr bwMode="auto">
        <a:xfrm>
          <a:off x="6391275" y="9763125"/>
          <a:ext cx="2886075" cy="2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14</xdr:col>
      <xdr:colOff>219076</xdr:colOff>
      <xdr:row>37</xdr:row>
      <xdr:rowOff>142874</xdr:rowOff>
    </xdr:from>
    <xdr:to>
      <xdr:col>18</xdr:col>
      <xdr:colOff>0</xdr:colOff>
      <xdr:row>37</xdr:row>
      <xdr:rowOff>142875</xdr:rowOff>
    </xdr:to>
    <xdr:sp macro="" textlink="">
      <xdr:nvSpPr>
        <xdr:cNvPr id="6" name="Line 27">
          <a:extLst>
            <a:ext uri="{FF2B5EF4-FFF2-40B4-BE49-F238E27FC236}">
              <a16:creationId xmlns:a16="http://schemas.microsoft.com/office/drawing/2014/main" id="{43E66E16-DD22-4D6E-91A1-68CEE21EE66E}"/>
            </a:ext>
          </a:extLst>
        </xdr:cNvPr>
        <xdr:cNvSpPr>
          <a:spLocks noChangeShapeType="1"/>
        </xdr:cNvSpPr>
      </xdr:nvSpPr>
      <xdr:spPr bwMode="auto">
        <a:xfrm>
          <a:off x="8543926" y="10839449"/>
          <a:ext cx="733424" cy="1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14</xdr:col>
      <xdr:colOff>219075</xdr:colOff>
      <xdr:row>53</xdr:row>
      <xdr:rowOff>171449</xdr:rowOff>
    </xdr:from>
    <xdr:to>
      <xdr:col>17</xdr:col>
      <xdr:colOff>228600</xdr:colOff>
      <xdr:row>53</xdr:row>
      <xdr:rowOff>180975</xdr:rowOff>
    </xdr:to>
    <xdr:sp macro="" textlink="">
      <xdr:nvSpPr>
        <xdr:cNvPr id="7" name="Line 27">
          <a:extLst>
            <a:ext uri="{FF2B5EF4-FFF2-40B4-BE49-F238E27FC236}">
              <a16:creationId xmlns:a16="http://schemas.microsoft.com/office/drawing/2014/main" id="{2DEB0721-D14E-4749-9E51-8AEA816DB1FA}"/>
            </a:ext>
          </a:extLst>
        </xdr:cNvPr>
        <xdr:cNvSpPr>
          <a:spLocks noChangeShapeType="1"/>
        </xdr:cNvSpPr>
      </xdr:nvSpPr>
      <xdr:spPr bwMode="auto">
        <a:xfrm>
          <a:off x="8543925" y="15316199"/>
          <a:ext cx="723900" cy="9526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9525</xdr:colOff>
      <xdr:row>65</xdr:row>
      <xdr:rowOff>171450</xdr:rowOff>
    </xdr:from>
    <xdr:to>
      <xdr:col>18</xdr:col>
      <xdr:colOff>0</xdr:colOff>
      <xdr:row>65</xdr:row>
      <xdr:rowOff>171450</xdr:rowOff>
    </xdr:to>
    <xdr:sp macro="" textlink="">
      <xdr:nvSpPr>
        <xdr:cNvPr id="9" name="Line 172">
          <a:extLst>
            <a:ext uri="{FF2B5EF4-FFF2-40B4-BE49-F238E27FC236}">
              <a16:creationId xmlns:a16="http://schemas.microsoft.com/office/drawing/2014/main" id="{71100E7F-1A8E-476B-AE9D-04862AC47ED4}"/>
            </a:ext>
          </a:extLst>
        </xdr:cNvPr>
        <xdr:cNvSpPr>
          <a:spLocks noChangeShapeType="1"/>
        </xdr:cNvSpPr>
      </xdr:nvSpPr>
      <xdr:spPr bwMode="auto">
        <a:xfrm>
          <a:off x="6553200" y="22659975"/>
          <a:ext cx="2876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0</xdr:colOff>
      <xdr:row>77</xdr:row>
      <xdr:rowOff>161925</xdr:rowOff>
    </xdr:from>
    <xdr:to>
      <xdr:col>17</xdr:col>
      <xdr:colOff>228600</xdr:colOff>
      <xdr:row>77</xdr:row>
      <xdr:rowOff>161925</xdr:rowOff>
    </xdr:to>
    <xdr:sp macro="" textlink="">
      <xdr:nvSpPr>
        <xdr:cNvPr id="10" name="Line 172">
          <a:extLst>
            <a:ext uri="{FF2B5EF4-FFF2-40B4-BE49-F238E27FC236}">
              <a16:creationId xmlns:a16="http://schemas.microsoft.com/office/drawing/2014/main" id="{B7BE9B04-FABD-4C78-9397-4BB53C66BABC}"/>
            </a:ext>
          </a:extLst>
        </xdr:cNvPr>
        <xdr:cNvSpPr>
          <a:spLocks noChangeShapeType="1"/>
        </xdr:cNvSpPr>
      </xdr:nvSpPr>
      <xdr:spPr bwMode="auto">
        <a:xfrm>
          <a:off x="6543675" y="23717250"/>
          <a:ext cx="2876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0</xdr:colOff>
      <xdr:row>81</xdr:row>
      <xdr:rowOff>171450</xdr:rowOff>
    </xdr:from>
    <xdr:to>
      <xdr:col>17</xdr:col>
      <xdr:colOff>228600</xdr:colOff>
      <xdr:row>81</xdr:row>
      <xdr:rowOff>171450</xdr:rowOff>
    </xdr:to>
    <xdr:sp macro="" textlink="">
      <xdr:nvSpPr>
        <xdr:cNvPr id="11" name="Line 172">
          <a:extLst>
            <a:ext uri="{FF2B5EF4-FFF2-40B4-BE49-F238E27FC236}">
              <a16:creationId xmlns:a16="http://schemas.microsoft.com/office/drawing/2014/main" id="{B067EDE4-0BF0-4468-A442-7D314B956B2A}"/>
            </a:ext>
          </a:extLst>
        </xdr:cNvPr>
        <xdr:cNvSpPr>
          <a:spLocks noChangeShapeType="1"/>
        </xdr:cNvSpPr>
      </xdr:nvSpPr>
      <xdr:spPr bwMode="auto">
        <a:xfrm>
          <a:off x="6543675" y="27374850"/>
          <a:ext cx="2876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9525</xdr:colOff>
      <xdr:row>84</xdr:row>
      <xdr:rowOff>180975</xdr:rowOff>
    </xdr:from>
    <xdr:to>
      <xdr:col>18</xdr:col>
      <xdr:colOff>0</xdr:colOff>
      <xdr:row>84</xdr:row>
      <xdr:rowOff>180975</xdr:rowOff>
    </xdr:to>
    <xdr:sp macro="" textlink="">
      <xdr:nvSpPr>
        <xdr:cNvPr id="12" name="Line 172">
          <a:extLst>
            <a:ext uri="{FF2B5EF4-FFF2-40B4-BE49-F238E27FC236}">
              <a16:creationId xmlns:a16="http://schemas.microsoft.com/office/drawing/2014/main" id="{31DF89E5-84F9-4E0A-A1CE-3B26B400F960}"/>
            </a:ext>
          </a:extLst>
        </xdr:cNvPr>
        <xdr:cNvSpPr>
          <a:spLocks noChangeShapeType="1"/>
        </xdr:cNvSpPr>
      </xdr:nvSpPr>
      <xdr:spPr bwMode="auto">
        <a:xfrm>
          <a:off x="6553200" y="28184475"/>
          <a:ext cx="28765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8</xdr:col>
      <xdr:colOff>228600</xdr:colOff>
      <xdr:row>87</xdr:row>
      <xdr:rowOff>152399</xdr:rowOff>
    </xdr:from>
    <xdr:to>
      <xdr:col>10</xdr:col>
      <xdr:colOff>0</xdr:colOff>
      <xdr:row>87</xdr:row>
      <xdr:rowOff>161925</xdr:rowOff>
    </xdr:to>
    <xdr:sp macro="" textlink="">
      <xdr:nvSpPr>
        <xdr:cNvPr id="13" name="Line 109">
          <a:extLst>
            <a:ext uri="{FF2B5EF4-FFF2-40B4-BE49-F238E27FC236}">
              <a16:creationId xmlns:a16="http://schemas.microsoft.com/office/drawing/2014/main" id="{A09D5A2D-584C-4ACA-97D8-7D80A855DA64}"/>
            </a:ext>
          </a:extLst>
        </xdr:cNvPr>
        <xdr:cNvSpPr>
          <a:spLocks noChangeShapeType="1"/>
        </xdr:cNvSpPr>
      </xdr:nvSpPr>
      <xdr:spPr bwMode="auto">
        <a:xfrm flipV="1">
          <a:off x="7248525" y="29222699"/>
          <a:ext cx="247650" cy="9526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15</xdr:col>
      <xdr:colOff>9525</xdr:colOff>
      <xdr:row>87</xdr:row>
      <xdr:rowOff>161925</xdr:rowOff>
    </xdr:from>
    <xdr:to>
      <xdr:col>16</xdr:col>
      <xdr:colOff>9525</xdr:colOff>
      <xdr:row>87</xdr:row>
      <xdr:rowOff>161925</xdr:rowOff>
    </xdr:to>
    <xdr:sp macro="" textlink="">
      <xdr:nvSpPr>
        <xdr:cNvPr id="14" name="Line 110">
          <a:extLst>
            <a:ext uri="{FF2B5EF4-FFF2-40B4-BE49-F238E27FC236}">
              <a16:creationId xmlns:a16="http://schemas.microsoft.com/office/drawing/2014/main" id="{87BBB77B-B6CE-4B8C-B904-767B0C96B6B4}"/>
            </a:ext>
          </a:extLst>
        </xdr:cNvPr>
        <xdr:cNvSpPr>
          <a:spLocks noChangeShapeType="1"/>
        </xdr:cNvSpPr>
      </xdr:nvSpPr>
      <xdr:spPr bwMode="auto">
        <a:xfrm>
          <a:off x="8724900" y="29232225"/>
          <a:ext cx="238125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0</xdr:colOff>
      <xdr:row>87</xdr:row>
      <xdr:rowOff>142875</xdr:rowOff>
    </xdr:from>
    <xdr:to>
      <xdr:col>7</xdr:col>
      <xdr:colOff>19050</xdr:colOff>
      <xdr:row>87</xdr:row>
      <xdr:rowOff>142875</xdr:rowOff>
    </xdr:to>
    <xdr:sp macro="" textlink="">
      <xdr:nvSpPr>
        <xdr:cNvPr id="15" name="Line 111">
          <a:extLst>
            <a:ext uri="{FF2B5EF4-FFF2-40B4-BE49-F238E27FC236}">
              <a16:creationId xmlns:a16="http://schemas.microsoft.com/office/drawing/2014/main" id="{DAC95371-4C44-464B-9BA0-AC8B4AA7C7BC}"/>
            </a:ext>
          </a:extLst>
        </xdr:cNvPr>
        <xdr:cNvSpPr>
          <a:spLocks noChangeShapeType="1"/>
        </xdr:cNvSpPr>
      </xdr:nvSpPr>
      <xdr:spPr bwMode="auto">
        <a:xfrm>
          <a:off x="6543675" y="29213175"/>
          <a:ext cx="257175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12</xdr:col>
      <xdr:colOff>0</xdr:colOff>
      <xdr:row>87</xdr:row>
      <xdr:rowOff>161925</xdr:rowOff>
    </xdr:from>
    <xdr:to>
      <xdr:col>13</xdr:col>
      <xdr:colOff>0</xdr:colOff>
      <xdr:row>87</xdr:row>
      <xdr:rowOff>161925</xdr:rowOff>
    </xdr:to>
    <xdr:sp macro="" textlink="">
      <xdr:nvSpPr>
        <xdr:cNvPr id="16" name="Line 112">
          <a:extLst>
            <a:ext uri="{FF2B5EF4-FFF2-40B4-BE49-F238E27FC236}">
              <a16:creationId xmlns:a16="http://schemas.microsoft.com/office/drawing/2014/main" id="{CF24093E-5A0B-4D5F-8A42-880E8AFA79CF}"/>
            </a:ext>
          </a:extLst>
        </xdr:cNvPr>
        <xdr:cNvSpPr>
          <a:spLocks noChangeShapeType="1"/>
        </xdr:cNvSpPr>
      </xdr:nvSpPr>
      <xdr:spPr bwMode="auto">
        <a:xfrm>
          <a:off x="7972425" y="29232225"/>
          <a:ext cx="26670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9</xdr:col>
      <xdr:colOff>0</xdr:colOff>
      <xdr:row>91</xdr:row>
      <xdr:rowOff>142875</xdr:rowOff>
    </xdr:from>
    <xdr:to>
      <xdr:col>11</xdr:col>
      <xdr:colOff>0</xdr:colOff>
      <xdr:row>91</xdr:row>
      <xdr:rowOff>142875</xdr:rowOff>
    </xdr:to>
    <xdr:sp macro="" textlink="">
      <xdr:nvSpPr>
        <xdr:cNvPr id="17" name="Line 111">
          <a:extLst>
            <a:ext uri="{FF2B5EF4-FFF2-40B4-BE49-F238E27FC236}">
              <a16:creationId xmlns:a16="http://schemas.microsoft.com/office/drawing/2014/main" id="{96656872-BFB0-4AE5-90CC-235FF7DB89C6}"/>
            </a:ext>
          </a:extLst>
        </xdr:cNvPr>
        <xdr:cNvSpPr>
          <a:spLocks noChangeShapeType="1"/>
        </xdr:cNvSpPr>
      </xdr:nvSpPr>
      <xdr:spPr bwMode="auto">
        <a:xfrm>
          <a:off x="7258050" y="30279975"/>
          <a:ext cx="4762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8</xdr:col>
      <xdr:colOff>219075</xdr:colOff>
      <xdr:row>101</xdr:row>
      <xdr:rowOff>171450</xdr:rowOff>
    </xdr:from>
    <xdr:to>
      <xdr:col>12</xdr:col>
      <xdr:colOff>38100</xdr:colOff>
      <xdr:row>101</xdr:row>
      <xdr:rowOff>171451</xdr:rowOff>
    </xdr:to>
    <xdr:sp macro="" textlink="">
      <xdr:nvSpPr>
        <xdr:cNvPr id="18" name="Line 27">
          <a:extLst>
            <a:ext uri="{FF2B5EF4-FFF2-40B4-BE49-F238E27FC236}">
              <a16:creationId xmlns:a16="http://schemas.microsoft.com/office/drawing/2014/main" id="{DECED7B7-1046-45CE-89E1-8FF8F30FBD42}"/>
            </a:ext>
          </a:extLst>
        </xdr:cNvPr>
        <xdr:cNvSpPr>
          <a:spLocks noChangeShapeType="1"/>
        </xdr:cNvSpPr>
      </xdr:nvSpPr>
      <xdr:spPr bwMode="auto">
        <a:xfrm>
          <a:off x="7086600" y="35061525"/>
          <a:ext cx="771525" cy="1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19050</xdr:colOff>
      <xdr:row>125</xdr:row>
      <xdr:rowOff>152400</xdr:rowOff>
    </xdr:from>
    <xdr:to>
      <xdr:col>17</xdr:col>
      <xdr:colOff>209550</xdr:colOff>
      <xdr:row>125</xdr:row>
      <xdr:rowOff>152400</xdr:rowOff>
    </xdr:to>
    <xdr:sp macro="" textlink="">
      <xdr:nvSpPr>
        <xdr:cNvPr id="19" name="Line 73">
          <a:extLst>
            <a:ext uri="{FF2B5EF4-FFF2-40B4-BE49-F238E27FC236}">
              <a16:creationId xmlns:a16="http://schemas.microsoft.com/office/drawing/2014/main" id="{B3950C46-EC1C-4AA8-9BA7-331556F0B2C3}"/>
            </a:ext>
          </a:extLst>
        </xdr:cNvPr>
        <xdr:cNvSpPr>
          <a:spLocks noChangeShapeType="1"/>
        </xdr:cNvSpPr>
      </xdr:nvSpPr>
      <xdr:spPr bwMode="auto">
        <a:xfrm>
          <a:off x="6562725" y="39985950"/>
          <a:ext cx="2838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19050</xdr:colOff>
      <xdr:row>130</xdr:row>
      <xdr:rowOff>152400</xdr:rowOff>
    </xdr:from>
    <xdr:to>
      <xdr:col>17</xdr:col>
      <xdr:colOff>209550</xdr:colOff>
      <xdr:row>130</xdr:row>
      <xdr:rowOff>152400</xdr:rowOff>
    </xdr:to>
    <xdr:sp macro="" textlink="">
      <xdr:nvSpPr>
        <xdr:cNvPr id="21" name="Line 73">
          <a:extLst>
            <a:ext uri="{FF2B5EF4-FFF2-40B4-BE49-F238E27FC236}">
              <a16:creationId xmlns:a16="http://schemas.microsoft.com/office/drawing/2014/main" id="{5BD0A8D5-4F65-4328-A571-0F92FB71BDFC}"/>
            </a:ext>
          </a:extLst>
        </xdr:cNvPr>
        <xdr:cNvSpPr>
          <a:spLocks noChangeShapeType="1"/>
        </xdr:cNvSpPr>
      </xdr:nvSpPr>
      <xdr:spPr bwMode="auto">
        <a:xfrm>
          <a:off x="6562725" y="42386250"/>
          <a:ext cx="2838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19050</xdr:colOff>
      <xdr:row>149</xdr:row>
      <xdr:rowOff>152400</xdr:rowOff>
    </xdr:from>
    <xdr:to>
      <xdr:col>17</xdr:col>
      <xdr:colOff>209550</xdr:colOff>
      <xdr:row>149</xdr:row>
      <xdr:rowOff>152400</xdr:rowOff>
    </xdr:to>
    <xdr:sp macro="" textlink="">
      <xdr:nvSpPr>
        <xdr:cNvPr id="22" name="Line 73">
          <a:extLst>
            <a:ext uri="{FF2B5EF4-FFF2-40B4-BE49-F238E27FC236}">
              <a16:creationId xmlns:a16="http://schemas.microsoft.com/office/drawing/2014/main" id="{7A835FFC-67A3-4130-907E-F30AC10C65D8}"/>
            </a:ext>
          </a:extLst>
        </xdr:cNvPr>
        <xdr:cNvSpPr>
          <a:spLocks noChangeShapeType="1"/>
        </xdr:cNvSpPr>
      </xdr:nvSpPr>
      <xdr:spPr bwMode="auto">
        <a:xfrm>
          <a:off x="6562725" y="46301025"/>
          <a:ext cx="2838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9524</xdr:colOff>
      <xdr:row>153</xdr:row>
      <xdr:rowOff>142874</xdr:rowOff>
    </xdr:from>
    <xdr:to>
      <xdr:col>18</xdr:col>
      <xdr:colOff>0</xdr:colOff>
      <xdr:row>153</xdr:row>
      <xdr:rowOff>152399</xdr:rowOff>
    </xdr:to>
    <xdr:sp macro="" textlink="">
      <xdr:nvSpPr>
        <xdr:cNvPr id="23" name="Line 73">
          <a:extLst>
            <a:ext uri="{FF2B5EF4-FFF2-40B4-BE49-F238E27FC236}">
              <a16:creationId xmlns:a16="http://schemas.microsoft.com/office/drawing/2014/main" id="{BB5A9457-05D5-4F98-A953-E01DDEC2C45C}"/>
            </a:ext>
          </a:extLst>
        </xdr:cNvPr>
        <xdr:cNvSpPr>
          <a:spLocks noChangeShapeType="1"/>
        </xdr:cNvSpPr>
      </xdr:nvSpPr>
      <xdr:spPr bwMode="auto">
        <a:xfrm flipV="1">
          <a:off x="6553199" y="47358299"/>
          <a:ext cx="2876551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19050</xdr:colOff>
      <xdr:row>173</xdr:row>
      <xdr:rowOff>152400</xdr:rowOff>
    </xdr:from>
    <xdr:to>
      <xdr:col>17</xdr:col>
      <xdr:colOff>209550</xdr:colOff>
      <xdr:row>173</xdr:row>
      <xdr:rowOff>152400</xdr:rowOff>
    </xdr:to>
    <xdr:sp macro="" textlink="">
      <xdr:nvSpPr>
        <xdr:cNvPr id="24" name="Line 73">
          <a:extLst>
            <a:ext uri="{FF2B5EF4-FFF2-40B4-BE49-F238E27FC236}">
              <a16:creationId xmlns:a16="http://schemas.microsoft.com/office/drawing/2014/main" id="{912799BE-FDF4-4E8B-A541-47B814D4EAAA}"/>
            </a:ext>
          </a:extLst>
        </xdr:cNvPr>
        <xdr:cNvSpPr>
          <a:spLocks noChangeShapeType="1"/>
        </xdr:cNvSpPr>
      </xdr:nvSpPr>
      <xdr:spPr bwMode="auto">
        <a:xfrm>
          <a:off x="6562725" y="52616100"/>
          <a:ext cx="2838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19050</xdr:colOff>
      <xdr:row>178</xdr:row>
      <xdr:rowOff>152400</xdr:rowOff>
    </xdr:from>
    <xdr:to>
      <xdr:col>17</xdr:col>
      <xdr:colOff>209550</xdr:colOff>
      <xdr:row>178</xdr:row>
      <xdr:rowOff>152400</xdr:rowOff>
    </xdr:to>
    <xdr:sp macro="" textlink="">
      <xdr:nvSpPr>
        <xdr:cNvPr id="25" name="Line 73">
          <a:extLst>
            <a:ext uri="{FF2B5EF4-FFF2-40B4-BE49-F238E27FC236}">
              <a16:creationId xmlns:a16="http://schemas.microsoft.com/office/drawing/2014/main" id="{7E470836-DAAE-464E-B8B9-A6986AEC8796}"/>
            </a:ext>
          </a:extLst>
        </xdr:cNvPr>
        <xdr:cNvSpPr>
          <a:spLocks noChangeShapeType="1"/>
        </xdr:cNvSpPr>
      </xdr:nvSpPr>
      <xdr:spPr bwMode="auto">
        <a:xfrm>
          <a:off x="6562725" y="53949600"/>
          <a:ext cx="2838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19050</xdr:colOff>
      <xdr:row>182</xdr:row>
      <xdr:rowOff>152400</xdr:rowOff>
    </xdr:from>
    <xdr:to>
      <xdr:col>17</xdr:col>
      <xdr:colOff>209550</xdr:colOff>
      <xdr:row>182</xdr:row>
      <xdr:rowOff>152400</xdr:rowOff>
    </xdr:to>
    <xdr:sp macro="" textlink="">
      <xdr:nvSpPr>
        <xdr:cNvPr id="26" name="Line 73">
          <a:extLst>
            <a:ext uri="{FF2B5EF4-FFF2-40B4-BE49-F238E27FC236}">
              <a16:creationId xmlns:a16="http://schemas.microsoft.com/office/drawing/2014/main" id="{61254620-3CCD-4940-8BFA-408EB666B832}"/>
            </a:ext>
          </a:extLst>
        </xdr:cNvPr>
        <xdr:cNvSpPr>
          <a:spLocks noChangeShapeType="1"/>
        </xdr:cNvSpPr>
      </xdr:nvSpPr>
      <xdr:spPr bwMode="auto">
        <a:xfrm>
          <a:off x="6562725" y="55016400"/>
          <a:ext cx="2838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6</xdr:col>
      <xdr:colOff>19049</xdr:colOff>
      <xdr:row>197</xdr:row>
      <xdr:rowOff>133349</xdr:rowOff>
    </xdr:from>
    <xdr:to>
      <xdr:col>18</xdr:col>
      <xdr:colOff>0</xdr:colOff>
      <xdr:row>197</xdr:row>
      <xdr:rowOff>133350</xdr:rowOff>
    </xdr:to>
    <xdr:sp macro="" textlink="">
      <xdr:nvSpPr>
        <xdr:cNvPr id="27" name="Line 100">
          <a:extLst>
            <a:ext uri="{FF2B5EF4-FFF2-40B4-BE49-F238E27FC236}">
              <a16:creationId xmlns:a16="http://schemas.microsoft.com/office/drawing/2014/main" id="{DDFC0FFC-F9E9-43EB-B0B7-78345164A2EC}"/>
            </a:ext>
          </a:extLst>
        </xdr:cNvPr>
        <xdr:cNvSpPr>
          <a:spLocks noChangeShapeType="1"/>
        </xdr:cNvSpPr>
      </xdr:nvSpPr>
      <xdr:spPr bwMode="auto">
        <a:xfrm>
          <a:off x="6562724" y="58912124"/>
          <a:ext cx="2867026" cy="1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  <xdr:txBody>
        <a:bodyPr/>
        <a:lstStyle/>
        <a:p>
          <a:endParaRPr lang="th-TH"/>
        </a:p>
      </xdr:txBody>
    </xdr:sp>
    <xdr:clientData/>
  </xdr:twoCellAnchor>
  <xdr:twoCellAnchor>
    <xdr:from>
      <xdr:col>6</xdr:col>
      <xdr:colOff>19049</xdr:colOff>
      <xdr:row>201</xdr:row>
      <xdr:rowOff>133349</xdr:rowOff>
    </xdr:from>
    <xdr:to>
      <xdr:col>18</xdr:col>
      <xdr:colOff>0</xdr:colOff>
      <xdr:row>201</xdr:row>
      <xdr:rowOff>133350</xdr:rowOff>
    </xdr:to>
    <xdr:sp macro="" textlink="">
      <xdr:nvSpPr>
        <xdr:cNvPr id="28" name="Line 100">
          <a:extLst>
            <a:ext uri="{FF2B5EF4-FFF2-40B4-BE49-F238E27FC236}">
              <a16:creationId xmlns:a16="http://schemas.microsoft.com/office/drawing/2014/main" id="{B3FE02A5-33FA-4B1C-ACA8-826233415C02}"/>
            </a:ext>
          </a:extLst>
        </xdr:cNvPr>
        <xdr:cNvSpPr>
          <a:spLocks noChangeShapeType="1"/>
        </xdr:cNvSpPr>
      </xdr:nvSpPr>
      <xdr:spPr bwMode="auto">
        <a:xfrm>
          <a:off x="6410324" y="61350524"/>
          <a:ext cx="2867026" cy="1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  <xdr:txBody>
        <a:bodyPr/>
        <a:lstStyle/>
        <a:p>
          <a:endParaRPr lang="th-TH"/>
        </a:p>
      </xdr:txBody>
    </xdr:sp>
    <xdr:clientData/>
  </xdr:twoCellAnchor>
  <xdr:twoCellAnchor>
    <xdr:from>
      <xdr:col>9</xdr:col>
      <xdr:colOff>228599</xdr:colOff>
      <xdr:row>60</xdr:row>
      <xdr:rowOff>180975</xdr:rowOff>
    </xdr:from>
    <xdr:to>
      <xdr:col>14</xdr:col>
      <xdr:colOff>9524</xdr:colOff>
      <xdr:row>60</xdr:row>
      <xdr:rowOff>190500</xdr:rowOff>
    </xdr:to>
    <xdr:sp macro="" textlink="">
      <xdr:nvSpPr>
        <xdr:cNvPr id="29" name="Line 27">
          <a:extLst>
            <a:ext uri="{FF2B5EF4-FFF2-40B4-BE49-F238E27FC236}">
              <a16:creationId xmlns:a16="http://schemas.microsoft.com/office/drawing/2014/main" id="{2C9CA729-DC46-4F4F-92DA-D49F067484F3}"/>
            </a:ext>
          </a:extLst>
        </xdr:cNvPr>
        <xdr:cNvSpPr>
          <a:spLocks noChangeShapeType="1"/>
        </xdr:cNvSpPr>
      </xdr:nvSpPr>
      <xdr:spPr bwMode="auto">
        <a:xfrm>
          <a:off x="7334249" y="17192625"/>
          <a:ext cx="1000125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0</xdr:col>
      <xdr:colOff>0</xdr:colOff>
      <xdr:row>6</xdr:row>
      <xdr:rowOff>0</xdr:rowOff>
    </xdr:to>
    <xdr:sp macro="" textlink="">
      <xdr:nvSpPr>
        <xdr:cNvPr id="2" name="Line 59">
          <a:extLst>
            <a:ext uri="{FF2B5EF4-FFF2-40B4-BE49-F238E27FC236}">
              <a16:creationId xmlns:a16="http://schemas.microsoft.com/office/drawing/2014/main" id="{A891359B-ABA3-4B8C-B66A-3BCC35207709}"/>
            </a:ext>
          </a:extLst>
        </xdr:cNvPr>
        <xdr:cNvSpPr>
          <a:spLocks noChangeShapeType="1"/>
        </xdr:cNvSpPr>
      </xdr:nvSpPr>
      <xdr:spPr bwMode="auto">
        <a:xfrm>
          <a:off x="0" y="16002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 type="triangle" w="med" len="med"/>
          <a:tailEnd type="triangle" w="med" len="med"/>
        </a:ln>
      </xdr:spPr>
    </xdr:sp>
    <xdr:clientData/>
  </xdr:twoCellAnchor>
  <xdr:twoCellAnchor>
    <xdr:from>
      <xdr:col>9</xdr:col>
      <xdr:colOff>19050</xdr:colOff>
      <xdr:row>11</xdr:row>
      <xdr:rowOff>123825</xdr:rowOff>
    </xdr:from>
    <xdr:to>
      <xdr:col>11</xdr:col>
      <xdr:colOff>9525</xdr:colOff>
      <xdr:row>11</xdr:row>
      <xdr:rowOff>123825</xdr:rowOff>
    </xdr:to>
    <xdr:cxnSp macro="">
      <xdr:nvCxnSpPr>
        <xdr:cNvPr id="3" name="ลูกศรเชื่อมต่อแบบตรง 2">
          <a:extLst>
            <a:ext uri="{FF2B5EF4-FFF2-40B4-BE49-F238E27FC236}">
              <a16:creationId xmlns:a16="http://schemas.microsoft.com/office/drawing/2014/main" id="{8738305A-0081-4081-8A2E-EA981C463063}"/>
            </a:ext>
          </a:extLst>
        </xdr:cNvPr>
        <xdr:cNvCxnSpPr/>
      </xdr:nvCxnSpPr>
      <xdr:spPr>
        <a:xfrm>
          <a:off x="7162800" y="3057525"/>
          <a:ext cx="466725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19050</xdr:colOff>
      <xdr:row>56</xdr:row>
      <xdr:rowOff>161925</xdr:rowOff>
    </xdr:from>
    <xdr:to>
      <xdr:col>15</xdr:col>
      <xdr:colOff>219075</xdr:colOff>
      <xdr:row>56</xdr:row>
      <xdr:rowOff>161925</xdr:rowOff>
    </xdr:to>
    <xdr:cxnSp macro="">
      <xdr:nvCxnSpPr>
        <xdr:cNvPr id="4" name="ลูกศรเชื่อมต่อแบบตรง 3">
          <a:extLst>
            <a:ext uri="{FF2B5EF4-FFF2-40B4-BE49-F238E27FC236}">
              <a16:creationId xmlns:a16="http://schemas.microsoft.com/office/drawing/2014/main" id="{482C6BAD-0FA9-4AF1-8993-F49A7C4B3EEF}"/>
            </a:ext>
          </a:extLst>
        </xdr:cNvPr>
        <xdr:cNvCxnSpPr/>
      </xdr:nvCxnSpPr>
      <xdr:spPr>
        <a:xfrm>
          <a:off x="8115300" y="8429625"/>
          <a:ext cx="676275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228600</xdr:colOff>
      <xdr:row>81</xdr:row>
      <xdr:rowOff>180975</xdr:rowOff>
    </xdr:from>
    <xdr:to>
      <xdr:col>11</xdr:col>
      <xdr:colOff>9525</xdr:colOff>
      <xdr:row>81</xdr:row>
      <xdr:rowOff>180975</xdr:rowOff>
    </xdr:to>
    <xdr:cxnSp macro="">
      <xdr:nvCxnSpPr>
        <xdr:cNvPr id="5" name="ลูกศรเชื่อมต่อแบบตรง 4">
          <a:extLst>
            <a:ext uri="{FF2B5EF4-FFF2-40B4-BE49-F238E27FC236}">
              <a16:creationId xmlns:a16="http://schemas.microsoft.com/office/drawing/2014/main" id="{3ADF7066-BBFF-4452-8E23-1D33FD66844C}"/>
            </a:ext>
          </a:extLst>
        </xdr:cNvPr>
        <xdr:cNvCxnSpPr/>
      </xdr:nvCxnSpPr>
      <xdr:spPr>
        <a:xfrm>
          <a:off x="7134225" y="15116175"/>
          <a:ext cx="495300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228600</xdr:colOff>
      <xdr:row>131</xdr:row>
      <xdr:rowOff>123825</xdr:rowOff>
    </xdr:from>
    <xdr:to>
      <xdr:col>15</xdr:col>
      <xdr:colOff>0</xdr:colOff>
      <xdr:row>131</xdr:row>
      <xdr:rowOff>123825</xdr:rowOff>
    </xdr:to>
    <xdr:cxnSp macro="">
      <xdr:nvCxnSpPr>
        <xdr:cNvPr id="7" name="ลูกศรเชื่อมต่อแบบตรง 6">
          <a:extLst>
            <a:ext uri="{FF2B5EF4-FFF2-40B4-BE49-F238E27FC236}">
              <a16:creationId xmlns:a16="http://schemas.microsoft.com/office/drawing/2014/main" id="{58654A15-456C-4CB6-8695-11CA532B5E11}"/>
            </a:ext>
          </a:extLst>
        </xdr:cNvPr>
        <xdr:cNvCxnSpPr/>
      </xdr:nvCxnSpPr>
      <xdr:spPr>
        <a:xfrm>
          <a:off x="7848600" y="21726525"/>
          <a:ext cx="723900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137</xdr:row>
      <xdr:rowOff>114300</xdr:rowOff>
    </xdr:from>
    <xdr:to>
      <xdr:col>18</xdr:col>
      <xdr:colOff>9525</xdr:colOff>
      <xdr:row>137</xdr:row>
      <xdr:rowOff>114300</xdr:rowOff>
    </xdr:to>
    <xdr:cxnSp macro="">
      <xdr:nvCxnSpPr>
        <xdr:cNvPr id="11" name="ลูกศรเชื่อมต่อแบบตรง 10">
          <a:extLst>
            <a:ext uri="{FF2B5EF4-FFF2-40B4-BE49-F238E27FC236}">
              <a16:creationId xmlns:a16="http://schemas.microsoft.com/office/drawing/2014/main" id="{3BFF8062-89FD-42C7-9A74-EBEEF7A0D83F}"/>
            </a:ext>
          </a:extLst>
        </xdr:cNvPr>
        <xdr:cNvCxnSpPr/>
      </xdr:nvCxnSpPr>
      <xdr:spPr>
        <a:xfrm>
          <a:off x="8572500" y="23317200"/>
          <a:ext cx="723900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9525</xdr:colOff>
      <xdr:row>141</xdr:row>
      <xdr:rowOff>171450</xdr:rowOff>
    </xdr:from>
    <xdr:to>
      <xdr:col>9</xdr:col>
      <xdr:colOff>19050</xdr:colOff>
      <xdr:row>141</xdr:row>
      <xdr:rowOff>171450</xdr:rowOff>
    </xdr:to>
    <xdr:cxnSp macro="">
      <xdr:nvCxnSpPr>
        <xdr:cNvPr id="12" name="ลูกศรเชื่อมต่อแบบตรง 11">
          <a:extLst>
            <a:ext uri="{FF2B5EF4-FFF2-40B4-BE49-F238E27FC236}">
              <a16:creationId xmlns:a16="http://schemas.microsoft.com/office/drawing/2014/main" id="{2FA7309A-226B-4BB7-A8AB-632C1B52932D}"/>
            </a:ext>
          </a:extLst>
        </xdr:cNvPr>
        <xdr:cNvCxnSpPr/>
      </xdr:nvCxnSpPr>
      <xdr:spPr>
        <a:xfrm>
          <a:off x="6438900" y="24441150"/>
          <a:ext cx="723900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156</xdr:row>
      <xdr:rowOff>161925</xdr:rowOff>
    </xdr:from>
    <xdr:to>
      <xdr:col>12</xdr:col>
      <xdr:colOff>9525</xdr:colOff>
      <xdr:row>156</xdr:row>
      <xdr:rowOff>161925</xdr:rowOff>
    </xdr:to>
    <xdr:cxnSp macro="">
      <xdr:nvCxnSpPr>
        <xdr:cNvPr id="13" name="ลูกศรเชื่อมต่อแบบตรง 12">
          <a:extLst>
            <a:ext uri="{FF2B5EF4-FFF2-40B4-BE49-F238E27FC236}">
              <a16:creationId xmlns:a16="http://schemas.microsoft.com/office/drawing/2014/main" id="{A73E9A95-ED00-4687-B7E3-99072F3B5DD4}"/>
            </a:ext>
          </a:extLst>
        </xdr:cNvPr>
        <xdr:cNvCxnSpPr/>
      </xdr:nvCxnSpPr>
      <xdr:spPr>
        <a:xfrm>
          <a:off x="7143750" y="28432125"/>
          <a:ext cx="723900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106</xdr:row>
      <xdr:rowOff>142875</xdr:rowOff>
    </xdr:from>
    <xdr:to>
      <xdr:col>11</xdr:col>
      <xdr:colOff>209550</xdr:colOff>
      <xdr:row>106</xdr:row>
      <xdr:rowOff>142875</xdr:rowOff>
    </xdr:to>
    <xdr:cxnSp macro="">
      <xdr:nvCxnSpPr>
        <xdr:cNvPr id="14" name="ลูกศรเชื่อมต่อแบบตรง 13">
          <a:extLst>
            <a:ext uri="{FF2B5EF4-FFF2-40B4-BE49-F238E27FC236}">
              <a16:creationId xmlns:a16="http://schemas.microsoft.com/office/drawing/2014/main" id="{076F42F8-0F56-4247-876C-C709CDBCC48F}"/>
            </a:ext>
          </a:extLst>
        </xdr:cNvPr>
        <xdr:cNvCxnSpPr/>
      </xdr:nvCxnSpPr>
      <xdr:spPr>
        <a:xfrm>
          <a:off x="7143750" y="28413075"/>
          <a:ext cx="685800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182</xdr:row>
      <xdr:rowOff>142875</xdr:rowOff>
    </xdr:from>
    <xdr:to>
      <xdr:col>12</xdr:col>
      <xdr:colOff>9525</xdr:colOff>
      <xdr:row>182</xdr:row>
      <xdr:rowOff>142875</xdr:rowOff>
    </xdr:to>
    <xdr:cxnSp macro="">
      <xdr:nvCxnSpPr>
        <xdr:cNvPr id="15" name="ลูกศรเชื่อมต่อแบบตรง 14">
          <a:extLst>
            <a:ext uri="{FF2B5EF4-FFF2-40B4-BE49-F238E27FC236}">
              <a16:creationId xmlns:a16="http://schemas.microsoft.com/office/drawing/2014/main" id="{CFD57D8C-F459-4EEF-8EF4-8795F18A1391}"/>
            </a:ext>
          </a:extLst>
        </xdr:cNvPr>
        <xdr:cNvCxnSpPr/>
      </xdr:nvCxnSpPr>
      <xdr:spPr>
        <a:xfrm>
          <a:off x="7143750" y="48682275"/>
          <a:ext cx="723900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228600</xdr:colOff>
      <xdr:row>189</xdr:row>
      <xdr:rowOff>171450</xdr:rowOff>
    </xdr:from>
    <xdr:to>
      <xdr:col>12</xdr:col>
      <xdr:colOff>0</xdr:colOff>
      <xdr:row>189</xdr:row>
      <xdr:rowOff>171450</xdr:rowOff>
    </xdr:to>
    <xdr:cxnSp macro="">
      <xdr:nvCxnSpPr>
        <xdr:cNvPr id="16" name="ลูกศรเชื่อมต่อแบบตรง 15">
          <a:extLst>
            <a:ext uri="{FF2B5EF4-FFF2-40B4-BE49-F238E27FC236}">
              <a16:creationId xmlns:a16="http://schemas.microsoft.com/office/drawing/2014/main" id="{FB39D1E9-BFA2-4687-98BD-139779866BA1}"/>
            </a:ext>
          </a:extLst>
        </xdr:cNvPr>
        <xdr:cNvCxnSpPr/>
      </xdr:nvCxnSpPr>
      <xdr:spPr>
        <a:xfrm>
          <a:off x="7134225" y="50577750"/>
          <a:ext cx="723900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31</xdr:row>
      <xdr:rowOff>142875</xdr:rowOff>
    </xdr:from>
    <xdr:to>
      <xdr:col>18</xdr:col>
      <xdr:colOff>0</xdr:colOff>
      <xdr:row>31</xdr:row>
      <xdr:rowOff>142875</xdr:rowOff>
    </xdr:to>
    <xdr:cxnSp macro="">
      <xdr:nvCxnSpPr>
        <xdr:cNvPr id="17" name="ลูกศรเชื่อมต่อแบบตรง 16">
          <a:extLst>
            <a:ext uri="{FF2B5EF4-FFF2-40B4-BE49-F238E27FC236}">
              <a16:creationId xmlns:a16="http://schemas.microsoft.com/office/drawing/2014/main" id="{3482A3A1-7087-4382-9E36-0AB502DAF926}"/>
            </a:ext>
          </a:extLst>
        </xdr:cNvPr>
        <xdr:cNvCxnSpPr/>
      </xdr:nvCxnSpPr>
      <xdr:spPr>
        <a:xfrm>
          <a:off x="7143750" y="28413075"/>
          <a:ext cx="2143125" cy="0"/>
        </a:xfrm>
        <a:prstGeom prst="straightConnector1">
          <a:avLst/>
        </a:prstGeom>
        <a:ln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1"/>
  <sheetViews>
    <sheetView view="pageBreakPreview" topLeftCell="A22" zoomScaleNormal="100" zoomScaleSheetLayoutView="100" workbookViewId="0">
      <selection activeCell="G37" sqref="G37"/>
    </sheetView>
  </sheetViews>
  <sheetFormatPr defaultRowHeight="21" x14ac:dyDescent="0.35"/>
  <cols>
    <col min="1" max="1" width="20" style="2" customWidth="1"/>
    <col min="2" max="2" width="26.42578125" style="2" customWidth="1"/>
    <col min="3" max="3" width="23.7109375" style="2" customWidth="1"/>
    <col min="4" max="4" width="12.85546875" style="25" customWidth="1"/>
    <col min="5" max="5" width="16.140625" style="25" customWidth="1"/>
    <col min="6" max="6" width="15.5703125" style="53" customWidth="1"/>
    <col min="7" max="7" width="20.85546875" style="25" customWidth="1"/>
    <col min="8" max="8" width="13.28515625" style="25" customWidth="1"/>
    <col min="9" max="16384" width="9.140625" style="2"/>
  </cols>
  <sheetData>
    <row r="1" spans="1:11" x14ac:dyDescent="0.35">
      <c r="H1" s="10" t="s">
        <v>272</v>
      </c>
      <c r="I1" s="70"/>
      <c r="J1" s="70"/>
      <c r="K1" s="70"/>
    </row>
    <row r="2" spans="1:11" x14ac:dyDescent="0.35">
      <c r="A2" s="272" t="s">
        <v>650</v>
      </c>
      <c r="B2" s="272"/>
      <c r="C2" s="272"/>
      <c r="D2" s="272"/>
      <c r="E2" s="272"/>
      <c r="F2" s="272"/>
      <c r="G2" s="272"/>
      <c r="H2" s="272"/>
    </row>
    <row r="3" spans="1:11" x14ac:dyDescent="0.35">
      <c r="A3" s="251" t="s">
        <v>651</v>
      </c>
      <c r="B3" s="250"/>
      <c r="C3" s="250"/>
      <c r="D3" s="250"/>
      <c r="E3" s="250"/>
      <c r="F3" s="250"/>
      <c r="G3" s="250"/>
      <c r="H3" s="250"/>
    </row>
    <row r="4" spans="1:11" x14ac:dyDescent="0.35">
      <c r="A4" s="272" t="s">
        <v>652</v>
      </c>
      <c r="B4" s="272"/>
      <c r="C4" s="272"/>
      <c r="D4" s="272"/>
      <c r="E4" s="272"/>
      <c r="F4" s="272"/>
      <c r="G4" s="272"/>
      <c r="H4" s="272"/>
    </row>
    <row r="5" spans="1:11" x14ac:dyDescent="0.35">
      <c r="A5" s="272" t="s">
        <v>601</v>
      </c>
      <c r="B5" s="272"/>
      <c r="C5" s="272"/>
      <c r="D5" s="272"/>
      <c r="E5" s="272"/>
      <c r="F5" s="272"/>
      <c r="G5" s="272"/>
      <c r="H5" s="272"/>
    </row>
    <row r="6" spans="1:11" x14ac:dyDescent="0.35">
      <c r="A6" s="272" t="s">
        <v>3</v>
      </c>
      <c r="B6" s="272"/>
      <c r="C6" s="272"/>
      <c r="D6" s="272"/>
      <c r="E6" s="272"/>
      <c r="F6" s="272"/>
      <c r="G6" s="272"/>
      <c r="H6" s="272"/>
    </row>
    <row r="7" spans="1:11" ht="10.5" customHeight="1" x14ac:dyDescent="0.35"/>
    <row r="8" spans="1:11" s="25" customFormat="1" x14ac:dyDescent="0.35">
      <c r="A8" s="264" t="s">
        <v>274</v>
      </c>
      <c r="B8" s="264" t="s">
        <v>275</v>
      </c>
      <c r="C8" s="264" t="s">
        <v>276</v>
      </c>
      <c r="D8" s="266" t="s">
        <v>277</v>
      </c>
      <c r="E8" s="58" t="s">
        <v>4</v>
      </c>
      <c r="F8" s="270" t="s">
        <v>0</v>
      </c>
      <c r="G8" s="58" t="s">
        <v>1</v>
      </c>
      <c r="H8" s="266" t="s">
        <v>155</v>
      </c>
    </row>
    <row r="9" spans="1:11" x14ac:dyDescent="0.35">
      <c r="A9" s="265"/>
      <c r="B9" s="268"/>
      <c r="C9" s="269"/>
      <c r="D9" s="267"/>
      <c r="E9" s="59" t="s">
        <v>5</v>
      </c>
      <c r="F9" s="271"/>
      <c r="G9" s="59" t="s">
        <v>2</v>
      </c>
      <c r="H9" s="267"/>
    </row>
    <row r="10" spans="1:11" x14ac:dyDescent="0.35">
      <c r="A10" s="54" t="s">
        <v>406</v>
      </c>
      <c r="B10" s="15" t="s">
        <v>409</v>
      </c>
      <c r="C10" s="15" t="s">
        <v>281</v>
      </c>
      <c r="D10" s="14">
        <v>6</v>
      </c>
      <c r="E10" s="55">
        <f>6*100/7</f>
        <v>85.714285714285708</v>
      </c>
      <c r="F10" s="18">
        <f>ยุทธ1!D57</f>
        <v>180000</v>
      </c>
      <c r="G10" s="55">
        <f>F10*100/330000</f>
        <v>54.545454545454547</v>
      </c>
      <c r="H10" s="109" t="s">
        <v>20</v>
      </c>
    </row>
    <row r="11" spans="1:11" x14ac:dyDescent="0.35">
      <c r="A11" s="30" t="s">
        <v>407</v>
      </c>
      <c r="B11" s="2" t="s">
        <v>411</v>
      </c>
      <c r="C11" s="30"/>
      <c r="D11" s="14"/>
      <c r="E11" s="55"/>
      <c r="F11" s="19"/>
      <c r="G11" s="14"/>
      <c r="H11" s="14" t="s">
        <v>7</v>
      </c>
    </row>
    <row r="12" spans="1:11" x14ac:dyDescent="0.35">
      <c r="A12" s="17"/>
      <c r="B12" s="21" t="s">
        <v>410</v>
      </c>
      <c r="C12" s="21"/>
      <c r="D12" s="20"/>
      <c r="E12" s="20"/>
      <c r="F12" s="134"/>
      <c r="G12" s="20"/>
      <c r="H12" s="20"/>
    </row>
    <row r="13" spans="1:11" x14ac:dyDescent="0.35">
      <c r="A13" s="17"/>
      <c r="B13" s="17" t="s">
        <v>412</v>
      </c>
      <c r="C13" s="17" t="s">
        <v>416</v>
      </c>
      <c r="D13" s="14">
        <v>2</v>
      </c>
      <c r="E13" s="55">
        <f>D13*100/2</f>
        <v>100</v>
      </c>
      <c r="F13" s="18">
        <f>ยุทธ1!D87</f>
        <v>35000</v>
      </c>
      <c r="G13" s="55">
        <f>F13*100/150000</f>
        <v>23.333333333333332</v>
      </c>
      <c r="H13" s="109" t="s">
        <v>20</v>
      </c>
    </row>
    <row r="14" spans="1:11" x14ac:dyDescent="0.35">
      <c r="A14" s="17"/>
      <c r="B14" s="146" t="s">
        <v>413</v>
      </c>
      <c r="C14" s="21" t="s">
        <v>417</v>
      </c>
      <c r="D14" s="20"/>
      <c r="E14" s="83"/>
      <c r="F14" s="193"/>
      <c r="G14" s="83"/>
      <c r="H14" s="194" t="s">
        <v>7</v>
      </c>
    </row>
    <row r="15" spans="1:11" x14ac:dyDescent="0.35">
      <c r="A15" s="17"/>
      <c r="B15" s="17" t="s">
        <v>655</v>
      </c>
      <c r="C15" s="17" t="s">
        <v>418</v>
      </c>
      <c r="D15" s="14">
        <v>1</v>
      </c>
      <c r="E15" s="55">
        <f>D15*100/1</f>
        <v>100</v>
      </c>
      <c r="F15" s="18">
        <f>ยุทธ1!D101</f>
        <v>44000</v>
      </c>
      <c r="G15" s="55">
        <f>F15*100/90000</f>
        <v>48.888888888888886</v>
      </c>
      <c r="H15" s="109" t="s">
        <v>20</v>
      </c>
    </row>
    <row r="16" spans="1:11" x14ac:dyDescent="0.35">
      <c r="A16" s="17"/>
      <c r="B16" s="259" t="s">
        <v>656</v>
      </c>
      <c r="C16" s="21" t="s">
        <v>419</v>
      </c>
      <c r="D16" s="20"/>
      <c r="E16" s="83"/>
      <c r="F16" s="193"/>
      <c r="G16" s="83"/>
      <c r="H16" s="194" t="s">
        <v>7</v>
      </c>
    </row>
    <row r="17" spans="1:8" x14ac:dyDescent="0.35">
      <c r="A17" s="17"/>
      <c r="B17" s="17" t="s">
        <v>414</v>
      </c>
      <c r="C17" s="17" t="s">
        <v>418</v>
      </c>
      <c r="D17" s="14">
        <v>3</v>
      </c>
      <c r="E17" s="55">
        <f>D17*100/8</f>
        <v>37.5</v>
      </c>
      <c r="F17" s="18">
        <f>ยุทธ1!D147</f>
        <v>115000</v>
      </c>
      <c r="G17" s="55">
        <f>F17*100/1250000</f>
        <v>9.1999999999999993</v>
      </c>
      <c r="H17" s="109" t="s">
        <v>20</v>
      </c>
    </row>
    <row r="18" spans="1:8" x14ac:dyDescent="0.35">
      <c r="A18" s="17"/>
      <c r="B18" s="17" t="s">
        <v>415</v>
      </c>
      <c r="C18" s="17" t="s">
        <v>419</v>
      </c>
      <c r="D18" s="14"/>
      <c r="E18" s="55"/>
      <c r="F18" s="18"/>
      <c r="G18" s="55"/>
      <c r="H18" s="109" t="s">
        <v>7</v>
      </c>
    </row>
    <row r="19" spans="1:8" x14ac:dyDescent="0.35">
      <c r="A19" s="17"/>
      <c r="B19" s="17" t="s">
        <v>408</v>
      </c>
      <c r="C19" s="17"/>
      <c r="D19" s="14"/>
      <c r="E19" s="55"/>
      <c r="F19" s="18"/>
      <c r="G19" s="55"/>
      <c r="H19" s="109"/>
    </row>
    <row r="20" spans="1:8" s="1" customFormat="1" x14ac:dyDescent="0.35">
      <c r="A20" s="260" t="s">
        <v>90</v>
      </c>
      <c r="B20" s="97">
        <v>4</v>
      </c>
      <c r="C20" s="255">
        <v>3</v>
      </c>
      <c r="D20" s="97">
        <f>SUM(D10:D19)</f>
        <v>12</v>
      </c>
      <c r="E20" s="110">
        <f>D20*100/18</f>
        <v>66.666666666666671</v>
      </c>
      <c r="F20" s="111">
        <f>SUM(F10:F19)</f>
        <v>374000</v>
      </c>
      <c r="G20" s="110">
        <f>F20*100/1820000</f>
        <v>20.549450549450551</v>
      </c>
      <c r="H20" s="97">
        <v>1</v>
      </c>
    </row>
    <row r="21" spans="1:8" x14ac:dyDescent="0.35">
      <c r="A21" s="190" t="s">
        <v>595</v>
      </c>
      <c r="B21" s="195"/>
      <c r="C21" s="196"/>
      <c r="D21" s="197"/>
      <c r="E21" s="197"/>
      <c r="F21" s="198"/>
      <c r="G21" s="197"/>
      <c r="H21" s="199"/>
    </row>
    <row r="22" spans="1:8" x14ac:dyDescent="0.35">
      <c r="A22" s="190" t="s">
        <v>596</v>
      </c>
      <c r="B22" s="195"/>
      <c r="C22" s="196"/>
      <c r="D22" s="197"/>
      <c r="E22" s="197"/>
      <c r="F22" s="198"/>
      <c r="G22" s="197"/>
      <c r="H22" s="199"/>
    </row>
    <row r="23" spans="1:8" x14ac:dyDescent="0.35">
      <c r="A23" s="190" t="s">
        <v>433</v>
      </c>
      <c r="B23" s="195"/>
      <c r="C23" s="196"/>
      <c r="D23" s="197"/>
      <c r="E23" s="197"/>
      <c r="F23" s="198"/>
      <c r="G23" s="197"/>
      <c r="H23" s="199"/>
    </row>
    <row r="24" spans="1:8" x14ac:dyDescent="0.35">
      <c r="A24" s="9"/>
      <c r="B24" s="9"/>
      <c r="C24" s="9"/>
      <c r="D24" s="10"/>
      <c r="E24" s="10"/>
      <c r="F24" s="42"/>
      <c r="G24" s="10"/>
      <c r="H24" s="9"/>
    </row>
    <row r="25" spans="1:8" x14ac:dyDescent="0.35">
      <c r="A25" s="9"/>
      <c r="B25" s="9"/>
      <c r="C25" s="9"/>
      <c r="D25" s="10"/>
      <c r="E25" s="10"/>
      <c r="F25" s="42"/>
      <c r="G25" s="10"/>
      <c r="H25" s="9"/>
    </row>
    <row r="26" spans="1:8" x14ac:dyDescent="0.35">
      <c r="A26" s="9"/>
      <c r="B26" s="9"/>
      <c r="C26" s="9"/>
      <c r="D26" s="10"/>
      <c r="E26" s="10"/>
      <c r="F26" s="42"/>
      <c r="G26" s="10"/>
      <c r="H26" s="9"/>
    </row>
    <row r="27" spans="1:8" x14ac:dyDescent="0.35">
      <c r="A27" s="9"/>
      <c r="B27" s="9"/>
      <c r="C27" s="9"/>
      <c r="D27" s="10"/>
      <c r="E27" s="10"/>
      <c r="F27" s="42"/>
      <c r="G27" s="10"/>
      <c r="H27" s="9"/>
    </row>
    <row r="28" spans="1:8" x14ac:dyDescent="0.35">
      <c r="A28" s="9"/>
      <c r="B28" s="9"/>
      <c r="C28" s="9"/>
      <c r="D28" s="10"/>
      <c r="E28" s="10"/>
      <c r="F28" s="42"/>
      <c r="G28" s="10"/>
      <c r="H28" s="10" t="s">
        <v>272</v>
      </c>
    </row>
    <row r="29" spans="1:8" x14ac:dyDescent="0.35">
      <c r="A29" s="9"/>
      <c r="B29" s="9"/>
      <c r="C29" s="9"/>
      <c r="D29" s="10"/>
      <c r="E29" s="10"/>
      <c r="F29" s="42"/>
      <c r="G29" s="10"/>
      <c r="H29" s="9"/>
    </row>
    <row r="30" spans="1:8" s="25" customFormat="1" ht="21" customHeight="1" x14ac:dyDescent="0.35">
      <c r="A30" s="264" t="s">
        <v>274</v>
      </c>
      <c r="B30" s="264" t="s">
        <v>275</v>
      </c>
      <c r="C30" s="264" t="s">
        <v>276</v>
      </c>
      <c r="D30" s="266" t="s">
        <v>277</v>
      </c>
      <c r="E30" s="186" t="s">
        <v>4</v>
      </c>
      <c r="F30" s="270" t="s">
        <v>0</v>
      </c>
      <c r="G30" s="186" t="s">
        <v>1</v>
      </c>
      <c r="H30" s="266" t="s">
        <v>155</v>
      </c>
    </row>
    <row r="31" spans="1:8" x14ac:dyDescent="0.35">
      <c r="A31" s="265"/>
      <c r="B31" s="268"/>
      <c r="C31" s="269"/>
      <c r="D31" s="267"/>
      <c r="E31" s="187" t="s">
        <v>5</v>
      </c>
      <c r="F31" s="271"/>
      <c r="G31" s="187" t="s">
        <v>2</v>
      </c>
      <c r="H31" s="267"/>
    </row>
    <row r="32" spans="1:8" x14ac:dyDescent="0.35">
      <c r="A32" s="30" t="s">
        <v>421</v>
      </c>
      <c r="B32" s="17" t="s">
        <v>424</v>
      </c>
      <c r="C32" s="17" t="s">
        <v>290</v>
      </c>
      <c r="D32" s="14">
        <v>6</v>
      </c>
      <c r="E32" s="55">
        <f>D32*100/10</f>
        <v>60</v>
      </c>
      <c r="F32" s="19">
        <f>ยุทธ5!D66</f>
        <v>1147910</v>
      </c>
      <c r="G32" s="55">
        <f>F32*100/1600159</f>
        <v>71.737246111167707</v>
      </c>
      <c r="H32" s="14" t="s">
        <v>21</v>
      </c>
    </row>
    <row r="33" spans="1:8" x14ac:dyDescent="0.35">
      <c r="A33" s="30" t="s">
        <v>422</v>
      </c>
      <c r="B33" s="17" t="s">
        <v>425</v>
      </c>
      <c r="C33" s="17"/>
      <c r="D33" s="14"/>
      <c r="E33" s="55"/>
      <c r="F33" s="19"/>
      <c r="G33" s="55"/>
      <c r="H33" s="14"/>
    </row>
    <row r="34" spans="1:8" x14ac:dyDescent="0.35">
      <c r="A34" s="30" t="s">
        <v>423</v>
      </c>
      <c r="B34" s="17" t="s">
        <v>426</v>
      </c>
      <c r="C34" s="17"/>
      <c r="D34" s="14"/>
      <c r="E34" s="55"/>
      <c r="F34" s="19"/>
      <c r="G34" s="55"/>
      <c r="H34" s="14"/>
    </row>
    <row r="35" spans="1:8" x14ac:dyDescent="0.35">
      <c r="A35" s="17"/>
      <c r="B35" s="21" t="s">
        <v>427</v>
      </c>
      <c r="C35" s="21"/>
      <c r="D35" s="20"/>
      <c r="E35" s="83"/>
      <c r="F35" s="134"/>
      <c r="G35" s="83"/>
      <c r="H35" s="20"/>
    </row>
    <row r="36" spans="1:8" x14ac:dyDescent="0.35">
      <c r="A36" s="17"/>
      <c r="B36" s="17" t="s">
        <v>428</v>
      </c>
      <c r="C36" s="17" t="s">
        <v>416</v>
      </c>
      <c r="D36" s="14">
        <v>4</v>
      </c>
      <c r="E36" s="55">
        <f>D36*100/14</f>
        <v>28.571428571428573</v>
      </c>
      <c r="F36" s="19">
        <f>ยุทธ5!D109</f>
        <v>50000</v>
      </c>
      <c r="G36" s="55">
        <f>F36*100/620000</f>
        <v>8.064516129032258</v>
      </c>
      <c r="H36" s="109" t="s">
        <v>20</v>
      </c>
    </row>
    <row r="37" spans="1:8" x14ac:dyDescent="0.35">
      <c r="A37" s="17"/>
      <c r="B37" s="17" t="s">
        <v>429</v>
      </c>
      <c r="C37" s="17" t="s">
        <v>417</v>
      </c>
      <c r="D37" s="14"/>
      <c r="E37" s="55"/>
      <c r="F37" s="19"/>
      <c r="G37" s="55"/>
      <c r="H37" s="109" t="s">
        <v>7</v>
      </c>
    </row>
    <row r="38" spans="1:8" x14ac:dyDescent="0.35">
      <c r="A38" s="17"/>
      <c r="B38" s="21" t="s">
        <v>430</v>
      </c>
      <c r="C38" s="21"/>
      <c r="D38" s="20"/>
      <c r="E38" s="83"/>
      <c r="F38" s="134"/>
      <c r="G38" s="83"/>
      <c r="H38" s="20"/>
    </row>
    <row r="39" spans="1:8" x14ac:dyDescent="0.35">
      <c r="A39" s="17"/>
      <c r="B39" s="13" t="s">
        <v>431</v>
      </c>
      <c r="C39" s="13" t="s">
        <v>292</v>
      </c>
      <c r="D39" s="12">
        <v>7</v>
      </c>
      <c r="E39" s="55">
        <f>D39*100/16</f>
        <v>43.75</v>
      </c>
      <c r="F39" s="24">
        <f>ยุทธ5!D223</f>
        <v>123000</v>
      </c>
      <c r="G39" s="55">
        <f>F39*100/480000</f>
        <v>25.625</v>
      </c>
      <c r="H39" s="200" t="s">
        <v>89</v>
      </c>
    </row>
    <row r="40" spans="1:8" x14ac:dyDescent="0.35">
      <c r="A40" s="17"/>
      <c r="B40" s="21" t="s">
        <v>432</v>
      </c>
      <c r="C40" s="21"/>
      <c r="D40" s="20"/>
      <c r="E40" s="83"/>
      <c r="F40" s="134"/>
      <c r="G40" s="83"/>
      <c r="H40" s="20"/>
    </row>
    <row r="41" spans="1:8" x14ac:dyDescent="0.35">
      <c r="A41" s="87"/>
      <c r="B41" s="13" t="s">
        <v>434</v>
      </c>
      <c r="C41" s="86" t="s">
        <v>463</v>
      </c>
      <c r="D41" s="14">
        <v>2</v>
      </c>
      <c r="E41" s="55">
        <f>D41*100/4</f>
        <v>50</v>
      </c>
      <c r="F41" s="19">
        <f>ยุทธ5!D241</f>
        <v>40000</v>
      </c>
      <c r="G41" s="55">
        <f>F41*100/350000</f>
        <v>11.428571428571429</v>
      </c>
      <c r="H41" s="14" t="s">
        <v>21</v>
      </c>
    </row>
    <row r="42" spans="1:8" x14ac:dyDescent="0.35">
      <c r="A42" s="87"/>
      <c r="B42" s="17" t="s">
        <v>435</v>
      </c>
      <c r="C42" s="234" t="s">
        <v>464</v>
      </c>
      <c r="D42" s="20"/>
      <c r="E42" s="83"/>
      <c r="F42" s="134"/>
      <c r="G42" s="83"/>
      <c r="H42" s="20"/>
    </row>
    <row r="43" spans="1:8" x14ac:dyDescent="0.35">
      <c r="A43" s="87"/>
      <c r="B43" s="17" t="s">
        <v>436</v>
      </c>
      <c r="C43" s="86" t="s">
        <v>597</v>
      </c>
      <c r="D43" s="14">
        <v>1</v>
      </c>
      <c r="E43" s="55">
        <f>D43*100/1</f>
        <v>100</v>
      </c>
      <c r="F43" s="19">
        <f>ยุทธ5!D262</f>
        <v>120000</v>
      </c>
      <c r="G43" s="55">
        <f>F43*100/150000</f>
        <v>80</v>
      </c>
      <c r="H43" s="109" t="s">
        <v>20</v>
      </c>
    </row>
    <row r="44" spans="1:8" x14ac:dyDescent="0.35">
      <c r="A44" s="87"/>
      <c r="B44" s="21"/>
      <c r="C44" s="86" t="s">
        <v>420</v>
      </c>
      <c r="D44" s="14"/>
      <c r="E44" s="55"/>
      <c r="F44" s="19"/>
      <c r="G44" s="55"/>
      <c r="H44" s="109" t="s">
        <v>7</v>
      </c>
    </row>
    <row r="45" spans="1:8" s="1" customFormat="1" x14ac:dyDescent="0.35">
      <c r="A45" s="260" t="s">
        <v>90</v>
      </c>
      <c r="B45" s="97">
        <v>4</v>
      </c>
      <c r="C45" s="97">
        <v>5</v>
      </c>
      <c r="D45" s="97">
        <f>SUM(D32:D43)</f>
        <v>20</v>
      </c>
      <c r="E45" s="110">
        <f>D45*100/50</f>
        <v>40</v>
      </c>
      <c r="F45" s="111">
        <f>SUM(F32:F43)</f>
        <v>1480910</v>
      </c>
      <c r="G45" s="110">
        <f>F45*100/3880159</f>
        <v>38.16621947708844</v>
      </c>
      <c r="H45" s="97">
        <v>3</v>
      </c>
    </row>
    <row r="46" spans="1:8" x14ac:dyDescent="0.35">
      <c r="A46" s="45"/>
      <c r="B46" s="45"/>
      <c r="C46" s="45"/>
      <c r="D46" s="50"/>
      <c r="E46" s="50"/>
      <c r="F46" s="51"/>
      <c r="G46" s="50"/>
      <c r="H46" s="50"/>
    </row>
    <row r="47" spans="1:8" x14ac:dyDescent="0.35">
      <c r="A47" s="9"/>
      <c r="B47" s="9"/>
      <c r="C47" s="9"/>
      <c r="D47" s="10"/>
      <c r="E47" s="10"/>
      <c r="F47" s="42"/>
      <c r="G47" s="10"/>
      <c r="H47" s="10"/>
    </row>
    <row r="48" spans="1:8" x14ac:dyDescent="0.35">
      <c r="A48" s="9"/>
      <c r="B48" s="9"/>
      <c r="C48" s="9"/>
      <c r="D48" s="10"/>
      <c r="E48" s="10"/>
      <c r="F48" s="42"/>
      <c r="G48" s="10"/>
      <c r="H48" s="10"/>
    </row>
    <row r="49" spans="1:8" x14ac:dyDescent="0.35">
      <c r="A49" s="9"/>
      <c r="B49" s="9"/>
      <c r="C49" s="9"/>
      <c r="D49" s="10"/>
      <c r="E49" s="10"/>
      <c r="F49" s="42"/>
      <c r="G49" s="10"/>
      <c r="H49" s="10"/>
    </row>
    <row r="50" spans="1:8" x14ac:dyDescent="0.35">
      <c r="A50" s="9"/>
      <c r="B50" s="9"/>
      <c r="C50" s="9"/>
      <c r="D50" s="10"/>
      <c r="E50" s="10"/>
      <c r="F50" s="42"/>
      <c r="G50" s="10"/>
      <c r="H50" s="10"/>
    </row>
    <row r="51" spans="1:8" x14ac:dyDescent="0.35">
      <c r="A51" s="9"/>
      <c r="B51" s="9"/>
      <c r="C51" s="9"/>
      <c r="D51" s="10"/>
      <c r="E51" s="10"/>
      <c r="F51" s="42"/>
      <c r="G51" s="10"/>
      <c r="H51" s="10"/>
    </row>
    <row r="52" spans="1:8" x14ac:dyDescent="0.35">
      <c r="A52" s="9"/>
      <c r="B52" s="9"/>
      <c r="C52" s="9"/>
      <c r="D52" s="10"/>
      <c r="E52" s="10"/>
      <c r="F52" s="42"/>
      <c r="G52" s="10"/>
      <c r="H52" s="10"/>
    </row>
    <row r="53" spans="1:8" x14ac:dyDescent="0.35">
      <c r="A53" s="9"/>
      <c r="B53" s="9"/>
      <c r="C53" s="9"/>
      <c r="D53" s="10"/>
      <c r="E53" s="10"/>
      <c r="F53" s="42"/>
      <c r="G53" s="10"/>
      <c r="H53" s="10"/>
    </row>
    <row r="54" spans="1:8" x14ac:dyDescent="0.35">
      <c r="A54" s="9"/>
      <c r="B54" s="9"/>
      <c r="C54" s="9"/>
      <c r="D54" s="10"/>
      <c r="E54" s="10"/>
      <c r="F54" s="42"/>
      <c r="G54" s="10"/>
      <c r="H54" s="10" t="s">
        <v>272</v>
      </c>
    </row>
    <row r="55" spans="1:8" x14ac:dyDescent="0.35">
      <c r="A55" s="9"/>
      <c r="B55" s="9"/>
      <c r="C55" s="9"/>
      <c r="D55" s="10"/>
      <c r="E55" s="10"/>
      <c r="F55" s="42"/>
      <c r="G55" s="10"/>
      <c r="H55" s="10"/>
    </row>
    <row r="56" spans="1:8" s="25" customFormat="1" ht="21" customHeight="1" x14ac:dyDescent="0.35">
      <c r="A56" s="264" t="s">
        <v>274</v>
      </c>
      <c r="B56" s="264" t="s">
        <v>275</v>
      </c>
      <c r="C56" s="264" t="s">
        <v>276</v>
      </c>
      <c r="D56" s="266" t="s">
        <v>277</v>
      </c>
      <c r="E56" s="186" t="s">
        <v>4</v>
      </c>
      <c r="F56" s="270" t="s">
        <v>0</v>
      </c>
      <c r="G56" s="186" t="s">
        <v>1</v>
      </c>
      <c r="H56" s="266" t="s">
        <v>155</v>
      </c>
    </row>
    <row r="57" spans="1:8" x14ac:dyDescent="0.35">
      <c r="A57" s="265"/>
      <c r="B57" s="268"/>
      <c r="C57" s="269"/>
      <c r="D57" s="267"/>
      <c r="E57" s="187" t="s">
        <v>5</v>
      </c>
      <c r="F57" s="271"/>
      <c r="G57" s="187" t="s">
        <v>2</v>
      </c>
      <c r="H57" s="267"/>
    </row>
    <row r="58" spans="1:8" x14ac:dyDescent="0.35">
      <c r="A58" s="54" t="s">
        <v>438</v>
      </c>
      <c r="B58" s="112" t="s">
        <v>442</v>
      </c>
      <c r="C58" s="17" t="s">
        <v>463</v>
      </c>
      <c r="D58" s="14">
        <v>4</v>
      </c>
      <c r="E58" s="55">
        <f>D58*100/4</f>
        <v>100</v>
      </c>
      <c r="F58" s="35">
        <f>ยุทธ6!D37</f>
        <v>105000</v>
      </c>
      <c r="G58" s="55">
        <f>F58*100/270000</f>
        <v>38.888888888888886</v>
      </c>
      <c r="H58" s="14" t="s">
        <v>21</v>
      </c>
    </row>
    <row r="59" spans="1:8" x14ac:dyDescent="0.35">
      <c r="A59" s="31" t="s">
        <v>439</v>
      </c>
      <c r="B59" s="15" t="s">
        <v>443</v>
      </c>
      <c r="C59" s="17" t="s">
        <v>464</v>
      </c>
      <c r="D59" s="14"/>
      <c r="E59" s="14"/>
      <c r="F59" s="19"/>
      <c r="G59" s="14"/>
      <c r="H59" s="14"/>
    </row>
    <row r="60" spans="1:8" x14ac:dyDescent="0.35">
      <c r="A60" s="30" t="s">
        <v>440</v>
      </c>
      <c r="B60" s="17" t="s">
        <v>444</v>
      </c>
      <c r="C60" s="17"/>
      <c r="D60" s="14"/>
      <c r="E60" s="14"/>
      <c r="F60" s="19"/>
      <c r="G60" s="14"/>
      <c r="H60" s="14"/>
    </row>
    <row r="61" spans="1:8" x14ac:dyDescent="0.35">
      <c r="A61" s="30" t="s">
        <v>441</v>
      </c>
      <c r="B61" s="21" t="s">
        <v>441</v>
      </c>
      <c r="C61" s="21"/>
      <c r="D61" s="20"/>
      <c r="E61" s="83"/>
      <c r="F61" s="41"/>
      <c r="G61" s="83"/>
      <c r="H61" s="20"/>
    </row>
    <row r="62" spans="1:8" x14ac:dyDescent="0.35">
      <c r="A62" s="17"/>
      <c r="B62" s="17" t="s">
        <v>445</v>
      </c>
      <c r="C62" s="17" t="s">
        <v>463</v>
      </c>
      <c r="D62" s="14">
        <v>1</v>
      </c>
      <c r="E62" s="55">
        <f>D62*100/3</f>
        <v>33.333333333333336</v>
      </c>
      <c r="F62" s="35">
        <f>ยุทธ6!D55</f>
        <v>5000</v>
      </c>
      <c r="G62" s="55">
        <f>F62*100/70000</f>
        <v>7.1428571428571432</v>
      </c>
      <c r="H62" s="14" t="s">
        <v>21</v>
      </c>
    </row>
    <row r="63" spans="1:8" x14ac:dyDescent="0.35">
      <c r="A63" s="17"/>
      <c r="B63" s="17" t="s">
        <v>446</v>
      </c>
      <c r="C63" s="17" t="s">
        <v>464</v>
      </c>
      <c r="D63" s="14"/>
      <c r="E63" s="55"/>
      <c r="F63" s="35"/>
      <c r="G63" s="55"/>
      <c r="H63" s="14"/>
    </row>
    <row r="64" spans="1:8" x14ac:dyDescent="0.35">
      <c r="A64" s="17"/>
      <c r="B64" s="17" t="s">
        <v>447</v>
      </c>
      <c r="C64" s="17"/>
      <c r="D64" s="14"/>
      <c r="E64" s="55"/>
      <c r="F64" s="35"/>
      <c r="G64" s="55"/>
      <c r="H64" s="14"/>
    </row>
    <row r="65" spans="1:8" s="1" customFormat="1" x14ac:dyDescent="0.35">
      <c r="A65" s="260" t="s">
        <v>90</v>
      </c>
      <c r="B65" s="97">
        <v>2</v>
      </c>
      <c r="C65" s="97">
        <v>1</v>
      </c>
      <c r="D65" s="97">
        <f>SUM(D58:D64)</f>
        <v>5</v>
      </c>
      <c r="E65" s="110">
        <f>D65*100/7</f>
        <v>71.428571428571431</v>
      </c>
      <c r="F65" s="111">
        <f>SUM(F58:F64)</f>
        <v>110000</v>
      </c>
      <c r="G65" s="110">
        <f>F65*100/340000</f>
        <v>32.352941176470587</v>
      </c>
      <c r="H65" s="97">
        <v>1</v>
      </c>
    </row>
    <row r="66" spans="1:8" x14ac:dyDescent="0.35">
      <c r="A66" s="54" t="s">
        <v>448</v>
      </c>
      <c r="B66" s="112" t="s">
        <v>452</v>
      </c>
      <c r="C66" s="112" t="s">
        <v>292</v>
      </c>
      <c r="D66" s="12">
        <v>1</v>
      </c>
      <c r="E66" s="56">
        <f>D66*100/1</f>
        <v>100</v>
      </c>
      <c r="F66" s="46">
        <f>ยุทธ7!D18</f>
        <v>20000</v>
      </c>
      <c r="G66" s="56">
        <f>F66*100/30000</f>
        <v>66.666666666666671</v>
      </c>
      <c r="H66" s="200" t="s">
        <v>89</v>
      </c>
    </row>
    <row r="67" spans="1:8" x14ac:dyDescent="0.35">
      <c r="A67" s="31" t="s">
        <v>450</v>
      </c>
      <c r="B67" s="15" t="s">
        <v>453</v>
      </c>
      <c r="C67" s="21"/>
      <c r="D67" s="20"/>
      <c r="E67" s="20"/>
      <c r="F67" s="134"/>
      <c r="G67" s="20"/>
      <c r="H67" s="20"/>
    </row>
    <row r="68" spans="1:8" x14ac:dyDescent="0.35">
      <c r="A68" s="30" t="s">
        <v>451</v>
      </c>
      <c r="B68" s="17" t="s">
        <v>451</v>
      </c>
      <c r="C68" s="15" t="s">
        <v>343</v>
      </c>
      <c r="D68" s="14">
        <v>3</v>
      </c>
      <c r="E68" s="55">
        <f>D68*100/8</f>
        <v>37.5</v>
      </c>
      <c r="F68" s="19">
        <f>ยุทธ7!D43</f>
        <v>2539200</v>
      </c>
      <c r="G68" s="55">
        <f>F68*100/3060000</f>
        <v>82.980392156862749</v>
      </c>
      <c r="H68" s="170" t="s">
        <v>89</v>
      </c>
    </row>
    <row r="69" spans="1:8" x14ac:dyDescent="0.35">
      <c r="A69" s="30"/>
      <c r="B69" s="17"/>
      <c r="C69" s="21"/>
      <c r="D69" s="20"/>
      <c r="E69" s="20"/>
      <c r="F69" s="134"/>
      <c r="G69" s="20"/>
      <c r="H69" s="20"/>
    </row>
    <row r="70" spans="1:8" x14ac:dyDescent="0.35">
      <c r="A70" s="17"/>
      <c r="B70" s="17"/>
      <c r="C70" s="15" t="s">
        <v>345</v>
      </c>
      <c r="D70" s="14">
        <v>2</v>
      </c>
      <c r="E70" s="55">
        <f>D70*100/3</f>
        <v>66.666666666666671</v>
      </c>
      <c r="F70" s="19">
        <f>ยุทธ7!D63</f>
        <v>10000</v>
      </c>
      <c r="G70" s="55">
        <f>F70*100/50000</f>
        <v>20</v>
      </c>
      <c r="H70" s="170" t="s">
        <v>89</v>
      </c>
    </row>
    <row r="71" spans="1:8" x14ac:dyDescent="0.35">
      <c r="A71" s="21"/>
      <c r="B71" s="21"/>
      <c r="C71" s="21"/>
      <c r="D71" s="20"/>
      <c r="E71" s="83"/>
      <c r="F71" s="41"/>
      <c r="G71" s="83"/>
      <c r="H71" s="239" t="s">
        <v>599</v>
      </c>
    </row>
    <row r="72" spans="1:8" s="1" customFormat="1" x14ac:dyDescent="0.35">
      <c r="A72" s="97" t="s">
        <v>90</v>
      </c>
      <c r="B72" s="97">
        <v>1</v>
      </c>
      <c r="C72" s="255">
        <v>3</v>
      </c>
      <c r="D72" s="97">
        <f>SUM(D66:D71)</f>
        <v>6</v>
      </c>
      <c r="E72" s="110">
        <f>D72*100/12</f>
        <v>50</v>
      </c>
      <c r="F72" s="111">
        <f>SUM(F66:F71)</f>
        <v>2569200</v>
      </c>
      <c r="G72" s="110">
        <f>F72*100/3140000</f>
        <v>81.821656050955411</v>
      </c>
      <c r="H72" s="97">
        <v>2</v>
      </c>
    </row>
    <row r="73" spans="1:8" x14ac:dyDescent="0.35">
      <c r="A73" s="9"/>
      <c r="B73" s="9"/>
      <c r="C73" s="9"/>
      <c r="D73" s="10"/>
      <c r="E73" s="192"/>
      <c r="F73" s="42"/>
      <c r="G73" s="192"/>
      <c r="H73" s="10"/>
    </row>
    <row r="74" spans="1:8" x14ac:dyDescent="0.35">
      <c r="A74" s="9"/>
      <c r="B74" s="9"/>
      <c r="C74" s="9"/>
      <c r="D74" s="10"/>
      <c r="E74" s="192"/>
      <c r="F74" s="42"/>
      <c r="G74" s="192"/>
      <c r="H74" s="10"/>
    </row>
    <row r="75" spans="1:8" x14ac:dyDescent="0.35">
      <c r="A75" s="9"/>
      <c r="B75" s="9"/>
      <c r="C75" s="9"/>
      <c r="D75" s="10"/>
      <c r="E75" s="192"/>
      <c r="F75" s="42"/>
      <c r="G75" s="192"/>
      <c r="H75" s="10"/>
    </row>
    <row r="76" spans="1:8" x14ac:dyDescent="0.35">
      <c r="A76" s="9"/>
      <c r="B76" s="9"/>
      <c r="C76" s="9"/>
      <c r="D76" s="10"/>
      <c r="E76" s="192"/>
      <c r="F76" s="42"/>
      <c r="G76" s="192"/>
      <c r="H76" s="10"/>
    </row>
    <row r="77" spans="1:8" x14ac:dyDescent="0.35">
      <c r="A77" s="9"/>
      <c r="B77" s="9"/>
      <c r="C77" s="9"/>
      <c r="D77" s="10"/>
      <c r="E77" s="192"/>
      <c r="F77" s="42"/>
      <c r="G77" s="192"/>
      <c r="H77" s="10"/>
    </row>
    <row r="78" spans="1:8" x14ac:dyDescent="0.35">
      <c r="A78" s="9"/>
      <c r="B78" s="9"/>
      <c r="C78" s="9"/>
      <c r="D78" s="10"/>
      <c r="E78" s="192"/>
      <c r="F78" s="42"/>
      <c r="G78" s="192"/>
      <c r="H78" s="10"/>
    </row>
    <row r="79" spans="1:8" x14ac:dyDescent="0.35">
      <c r="A79" s="9"/>
      <c r="B79" s="9"/>
      <c r="C79" s="9"/>
      <c r="D79" s="10"/>
      <c r="E79" s="192"/>
      <c r="F79" s="42"/>
      <c r="G79" s="192"/>
      <c r="H79" s="10"/>
    </row>
    <row r="80" spans="1:8" x14ac:dyDescent="0.35">
      <c r="A80" s="9"/>
      <c r="B80" s="9"/>
      <c r="C80" s="9"/>
      <c r="D80" s="10"/>
      <c r="E80" s="10"/>
      <c r="F80" s="42"/>
      <c r="G80" s="10"/>
      <c r="H80" s="10" t="s">
        <v>272</v>
      </c>
    </row>
    <row r="81" spans="1:8" x14ac:dyDescent="0.35">
      <c r="A81" s="9"/>
      <c r="B81" s="9"/>
      <c r="C81" s="9"/>
      <c r="D81" s="10"/>
      <c r="E81" s="10"/>
      <c r="F81" s="42"/>
      <c r="G81" s="10"/>
      <c r="H81" s="10"/>
    </row>
    <row r="82" spans="1:8" s="156" customFormat="1" ht="21" customHeight="1" x14ac:dyDescent="0.35">
      <c r="A82" s="264" t="s">
        <v>274</v>
      </c>
      <c r="B82" s="264" t="s">
        <v>275</v>
      </c>
      <c r="C82" s="264" t="s">
        <v>276</v>
      </c>
      <c r="D82" s="266" t="s">
        <v>277</v>
      </c>
      <c r="E82" s="186" t="s">
        <v>4</v>
      </c>
      <c r="F82" s="270" t="s">
        <v>0</v>
      </c>
      <c r="G82" s="186" t="s">
        <v>1</v>
      </c>
      <c r="H82" s="266" t="s">
        <v>155</v>
      </c>
    </row>
    <row r="83" spans="1:8" x14ac:dyDescent="0.35">
      <c r="A83" s="265"/>
      <c r="B83" s="268"/>
      <c r="C83" s="269"/>
      <c r="D83" s="267"/>
      <c r="E83" s="187" t="s">
        <v>5</v>
      </c>
      <c r="F83" s="271"/>
      <c r="G83" s="187" t="s">
        <v>2</v>
      </c>
      <c r="H83" s="267"/>
    </row>
    <row r="84" spans="1:8" x14ac:dyDescent="0.35">
      <c r="A84" s="54" t="s">
        <v>454</v>
      </c>
      <c r="B84" s="112" t="s">
        <v>458</v>
      </c>
      <c r="C84" s="112" t="s">
        <v>416</v>
      </c>
      <c r="D84" s="12">
        <v>2</v>
      </c>
      <c r="E84" s="55">
        <f>D84*100/2</f>
        <v>100</v>
      </c>
      <c r="F84" s="24">
        <f>ยุทธ8!D22</f>
        <v>35000</v>
      </c>
      <c r="G84" s="55">
        <f>F84*100/40000</f>
        <v>87.5</v>
      </c>
      <c r="H84" s="240" t="s">
        <v>20</v>
      </c>
    </row>
    <row r="85" spans="1:8" x14ac:dyDescent="0.35">
      <c r="A85" s="31" t="s">
        <v>455</v>
      </c>
      <c r="B85" s="37" t="s">
        <v>459</v>
      </c>
      <c r="C85" s="37" t="s">
        <v>417</v>
      </c>
      <c r="D85" s="20"/>
      <c r="E85" s="20"/>
      <c r="F85" s="134"/>
      <c r="G85" s="20"/>
      <c r="H85" s="194" t="s">
        <v>7</v>
      </c>
    </row>
    <row r="86" spans="1:8" x14ac:dyDescent="0.35">
      <c r="A86" s="30" t="s">
        <v>456</v>
      </c>
      <c r="B86" s="17" t="s">
        <v>460</v>
      </c>
      <c r="C86" s="17" t="s">
        <v>281</v>
      </c>
      <c r="D86" s="14">
        <v>12</v>
      </c>
      <c r="E86" s="55">
        <f>D86*100/17</f>
        <v>70.588235294117652</v>
      </c>
      <c r="F86" s="35">
        <f>ยุทธ8!D107</f>
        <v>1956680</v>
      </c>
      <c r="G86" s="55">
        <f>F86*100/5037600</f>
        <v>38.841511831030651</v>
      </c>
      <c r="H86" s="170" t="s">
        <v>600</v>
      </c>
    </row>
    <row r="87" spans="1:8" x14ac:dyDescent="0.35">
      <c r="A87" s="30" t="s">
        <v>457</v>
      </c>
      <c r="B87" s="17" t="s">
        <v>461</v>
      </c>
      <c r="C87" s="21"/>
      <c r="D87" s="20"/>
      <c r="E87" s="20"/>
      <c r="F87" s="134"/>
      <c r="G87" s="20"/>
      <c r="H87" s="239" t="s">
        <v>22</v>
      </c>
    </row>
    <row r="88" spans="1:8" x14ac:dyDescent="0.35">
      <c r="A88" s="30"/>
      <c r="B88" s="17" t="s">
        <v>462</v>
      </c>
      <c r="C88" s="17" t="s">
        <v>363</v>
      </c>
      <c r="D88" s="14">
        <v>2</v>
      </c>
      <c r="E88" s="55">
        <f>D88*100/5</f>
        <v>40</v>
      </c>
      <c r="F88" s="35">
        <f>ยุทธ8!D136</f>
        <v>260280</v>
      </c>
      <c r="G88" s="55">
        <f>F88*100/583800</f>
        <v>44.583761562178829</v>
      </c>
      <c r="H88" s="14" t="s">
        <v>21</v>
      </c>
    </row>
    <row r="89" spans="1:8" x14ac:dyDescent="0.35">
      <c r="A89" s="17"/>
      <c r="B89" s="191">
        <v>4</v>
      </c>
      <c r="C89" s="21"/>
      <c r="D89" s="20"/>
      <c r="E89" s="20"/>
      <c r="F89" s="134"/>
      <c r="G89" s="20"/>
      <c r="H89" s="20"/>
    </row>
    <row r="90" spans="1:8" x14ac:dyDescent="0.35">
      <c r="A90" s="17"/>
      <c r="B90" s="191"/>
      <c r="C90" s="17" t="s">
        <v>373</v>
      </c>
      <c r="D90" s="14">
        <v>2</v>
      </c>
      <c r="E90" s="55">
        <f>D90*100/2</f>
        <v>100</v>
      </c>
      <c r="F90" s="35">
        <f>ยุทธ8!D157</f>
        <v>281520</v>
      </c>
      <c r="G90" s="55">
        <f>F90*100/281520</f>
        <v>100</v>
      </c>
      <c r="H90" s="29" t="s">
        <v>89</v>
      </c>
    </row>
    <row r="91" spans="1:8" x14ac:dyDescent="0.35">
      <c r="A91" s="17"/>
      <c r="B91" s="191"/>
      <c r="C91" s="21"/>
      <c r="D91" s="21"/>
      <c r="E91" s="21"/>
      <c r="F91" s="21"/>
      <c r="G91" s="21"/>
      <c r="H91" s="21"/>
    </row>
    <row r="92" spans="1:8" x14ac:dyDescent="0.35">
      <c r="A92" s="17"/>
      <c r="B92" s="191"/>
      <c r="C92" s="17" t="s">
        <v>465</v>
      </c>
      <c r="D92" s="14">
        <v>3</v>
      </c>
      <c r="E92" s="55">
        <f>D92*100/4</f>
        <v>75</v>
      </c>
      <c r="F92" s="35">
        <f>ยุทธ8!D187</f>
        <v>520560</v>
      </c>
      <c r="G92" s="55">
        <f>F92*100/1020560</f>
        <v>51.007290115230852</v>
      </c>
      <c r="H92" s="14" t="s">
        <v>23</v>
      </c>
    </row>
    <row r="93" spans="1:8" x14ac:dyDescent="0.35">
      <c r="A93" s="17"/>
      <c r="B93" s="191"/>
      <c r="C93" s="21" t="s">
        <v>420</v>
      </c>
      <c r="D93" s="20"/>
      <c r="E93" s="83"/>
      <c r="F93" s="41"/>
      <c r="G93" s="83"/>
      <c r="H93" s="20"/>
    </row>
    <row r="94" spans="1:8" x14ac:dyDescent="0.35">
      <c r="A94" s="17"/>
      <c r="B94" s="191"/>
      <c r="C94" s="17" t="s">
        <v>402</v>
      </c>
      <c r="D94" s="14">
        <v>2</v>
      </c>
      <c r="E94" s="55">
        <f>D94*100/2</f>
        <v>100</v>
      </c>
      <c r="F94" s="35">
        <f>ยุทธ8!D206</f>
        <v>467040</v>
      </c>
      <c r="G94" s="55">
        <f>F94*100/467040</f>
        <v>100</v>
      </c>
      <c r="H94" s="14" t="s">
        <v>25</v>
      </c>
    </row>
    <row r="95" spans="1:8" x14ac:dyDescent="0.35">
      <c r="A95" s="21"/>
      <c r="B95" s="201"/>
      <c r="C95" s="21"/>
      <c r="D95" s="20"/>
      <c r="E95" s="83"/>
      <c r="F95" s="41"/>
      <c r="G95" s="83"/>
      <c r="H95" s="20"/>
    </row>
    <row r="96" spans="1:8" s="1" customFormat="1" x14ac:dyDescent="0.35">
      <c r="A96" s="260" t="s">
        <v>90</v>
      </c>
      <c r="B96" s="97">
        <v>2</v>
      </c>
      <c r="C96" s="97">
        <v>6</v>
      </c>
      <c r="D96" s="97">
        <f>SUM(D84:D94)</f>
        <v>23</v>
      </c>
      <c r="E96" s="110">
        <f>D96*100/33</f>
        <v>69.696969696969703</v>
      </c>
      <c r="F96" s="126">
        <f>SUM(F84:F95)</f>
        <v>3521080</v>
      </c>
      <c r="G96" s="110">
        <f>F96*100/7460520</f>
        <v>47.196173993233714</v>
      </c>
      <c r="H96" s="97">
        <v>6</v>
      </c>
    </row>
    <row r="97" spans="1:8" ht="21.75" thickBot="1" x14ac:dyDescent="0.4">
      <c r="A97" s="261" t="s">
        <v>154</v>
      </c>
      <c r="B97" s="262"/>
      <c r="C97" s="263"/>
      <c r="D97" s="202">
        <f>D96+D72+D65+D45+D20</f>
        <v>66</v>
      </c>
      <c r="E97" s="121">
        <f>D97*100/132</f>
        <v>50</v>
      </c>
      <c r="F97" s="203">
        <f>F96+F72+F65+F45+F20</f>
        <v>8055190</v>
      </c>
      <c r="G97" s="121">
        <f>F97*100/17380679</f>
        <v>46.345657727180857</v>
      </c>
      <c r="H97" s="57"/>
    </row>
    <row r="98" spans="1:8" ht="21.75" thickTop="1" x14ac:dyDescent="0.35"/>
    <row r="101" spans="1:8" x14ac:dyDescent="0.35">
      <c r="A101" s="2" t="s">
        <v>657</v>
      </c>
    </row>
  </sheetData>
  <mergeCells count="29">
    <mergeCell ref="F82:F83"/>
    <mergeCell ref="H82:H83"/>
    <mergeCell ref="A2:H2"/>
    <mergeCell ref="A4:H4"/>
    <mergeCell ref="A5:H5"/>
    <mergeCell ref="A8:A9"/>
    <mergeCell ref="D8:D9"/>
    <mergeCell ref="F8:F9"/>
    <mergeCell ref="H8:H9"/>
    <mergeCell ref="A6:H6"/>
    <mergeCell ref="B8:B9"/>
    <mergeCell ref="C8:C9"/>
    <mergeCell ref="A30:A31"/>
    <mergeCell ref="D30:D31"/>
    <mergeCell ref="F30:F31"/>
    <mergeCell ref="C56:C57"/>
    <mergeCell ref="H30:H31"/>
    <mergeCell ref="A56:A57"/>
    <mergeCell ref="D56:D57"/>
    <mergeCell ref="F56:F57"/>
    <mergeCell ref="H56:H57"/>
    <mergeCell ref="B30:B31"/>
    <mergeCell ref="C30:C31"/>
    <mergeCell ref="B56:B57"/>
    <mergeCell ref="A97:C97"/>
    <mergeCell ref="A82:A83"/>
    <mergeCell ref="D82:D83"/>
    <mergeCell ref="B82:B83"/>
    <mergeCell ref="C82:C83"/>
  </mergeCells>
  <pageMargins left="0.39370078740157483" right="0.39370078740157483" top="0.98425196850393704" bottom="0.19685039370078741" header="0.70866141732283472" footer="0.31496062992125984"/>
  <pageSetup paperSize="9" scale="95" firstPageNumber="5" orientation="landscape" useFirstPageNumber="1" r:id="rId1"/>
  <headerFooter alignWithMargins="0">
    <oddFooter>&amp;L&amp;"TH SarabunPSK,ธรรมดา"&amp;16แผนการดำเนินงาน ประจำปีงบประมาณ พ.ศ.2567&amp;C&amp;"TH SarabunPSK,ธรรมดา"&amp;16&amp;P&amp;R&amp;"TH SarabunPSK,ธรรมดา"&amp;16สรุปโครงการพัฒนา (ผด.01)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F0C72-54FB-42DB-A4A9-024BE811691E}">
  <sheetPr>
    <tabColor rgb="FFC00000"/>
  </sheetPr>
  <dimension ref="A1:S151"/>
  <sheetViews>
    <sheetView tabSelected="1" view="pageBreakPreview" topLeftCell="A118" zoomScaleNormal="100" zoomScaleSheetLayoutView="100" workbookViewId="0">
      <selection activeCell="K123" sqref="K123"/>
    </sheetView>
  </sheetViews>
  <sheetFormatPr defaultRowHeight="21" x14ac:dyDescent="0.35"/>
  <cols>
    <col min="1" max="1" width="6" style="2" customWidth="1"/>
    <col min="2" max="2" width="22.5703125" style="2" customWidth="1"/>
    <col min="3" max="3" width="32.140625" style="2" customWidth="1"/>
    <col min="4" max="4" width="10.85546875" style="2" customWidth="1"/>
    <col min="5" max="5" width="10.28515625" style="208" customWidth="1"/>
    <col min="6" max="6" width="12.7109375" style="208" customWidth="1"/>
    <col min="7" max="12" width="3.5703125" style="2" customWidth="1"/>
    <col min="13" max="13" width="4" style="2" customWidth="1"/>
    <col min="14" max="18" width="3.5703125" style="2" customWidth="1"/>
    <col min="19" max="19" width="11.42578125" style="2" customWidth="1"/>
    <col min="20" max="16384" width="9.140625" style="2"/>
  </cols>
  <sheetData>
    <row r="1" spans="1:19" x14ac:dyDescent="0.35">
      <c r="A1" s="1" t="s">
        <v>653</v>
      </c>
      <c r="E1" s="252"/>
      <c r="F1" s="252"/>
      <c r="S1" s="208" t="s">
        <v>270</v>
      </c>
    </row>
    <row r="2" spans="1:19" x14ac:dyDescent="0.35">
      <c r="A2" s="272" t="s">
        <v>278</v>
      </c>
      <c r="B2" s="272"/>
      <c r="C2" s="272"/>
      <c r="D2" s="272"/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</row>
    <row r="3" spans="1:19" x14ac:dyDescent="0.35">
      <c r="A3" s="272" t="s">
        <v>473</v>
      </c>
      <c r="B3" s="272"/>
      <c r="C3" s="272"/>
      <c r="D3" s="272"/>
      <c r="E3" s="272"/>
      <c r="F3" s="272"/>
      <c r="G3" s="272"/>
      <c r="H3" s="272"/>
      <c r="I3" s="272"/>
      <c r="J3" s="272"/>
      <c r="K3" s="272"/>
      <c r="L3" s="272"/>
      <c r="M3" s="272"/>
      <c r="N3" s="272"/>
      <c r="O3" s="272"/>
      <c r="P3" s="272"/>
      <c r="Q3" s="272"/>
      <c r="R3" s="272"/>
      <c r="S3" s="272"/>
    </row>
    <row r="4" spans="1:19" x14ac:dyDescent="0.35">
      <c r="A4" s="272" t="s">
        <v>3</v>
      </c>
      <c r="B4" s="272"/>
      <c r="C4" s="272"/>
      <c r="D4" s="272"/>
      <c r="E4" s="272"/>
      <c r="F4" s="272"/>
      <c r="G4" s="272"/>
      <c r="H4" s="272"/>
      <c r="I4" s="272"/>
      <c r="J4" s="272"/>
      <c r="K4" s="272"/>
      <c r="L4" s="272"/>
      <c r="M4" s="272"/>
      <c r="N4" s="272"/>
      <c r="O4" s="272"/>
      <c r="P4" s="272"/>
      <c r="Q4" s="272"/>
      <c r="R4" s="272"/>
      <c r="S4" s="272"/>
    </row>
    <row r="5" spans="1:19" ht="24" customHeight="1" x14ac:dyDescent="0.35">
      <c r="A5" s="274" t="s">
        <v>279</v>
      </c>
      <c r="B5" s="274"/>
      <c r="C5" s="274"/>
      <c r="D5" s="274"/>
      <c r="E5" s="274"/>
      <c r="F5" s="274"/>
      <c r="G5" s="274"/>
      <c r="H5" s="274"/>
      <c r="I5" s="274"/>
      <c r="J5" s="274"/>
      <c r="K5" s="274"/>
      <c r="L5" s="274"/>
      <c r="M5" s="274"/>
      <c r="N5" s="274"/>
      <c r="O5" s="274"/>
      <c r="P5" s="274"/>
      <c r="Q5" s="274"/>
      <c r="R5" s="274"/>
    </row>
    <row r="6" spans="1:19" ht="24" customHeight="1" x14ac:dyDescent="0.35">
      <c r="A6" s="274" t="s">
        <v>280</v>
      </c>
      <c r="B6" s="274"/>
      <c r="C6" s="274"/>
      <c r="D6" s="274"/>
      <c r="E6" s="274"/>
      <c r="F6" s="274"/>
      <c r="G6" s="207"/>
      <c r="H6" s="207"/>
      <c r="I6" s="207"/>
      <c r="J6" s="207"/>
      <c r="K6" s="207"/>
      <c r="L6" s="207"/>
      <c r="M6" s="207"/>
      <c r="N6" s="207"/>
      <c r="O6" s="207"/>
      <c r="P6" s="207"/>
      <c r="Q6" s="207"/>
      <c r="R6" s="207"/>
    </row>
    <row r="7" spans="1:19" ht="24" customHeight="1" x14ac:dyDescent="0.35">
      <c r="A7" s="206"/>
      <c r="B7" s="1" t="s">
        <v>281</v>
      </c>
      <c r="C7" s="1"/>
      <c r="D7" s="23"/>
      <c r="E7" s="206"/>
      <c r="F7" s="206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9" ht="24" customHeight="1" x14ac:dyDescent="0.35">
      <c r="A8" s="266" t="s">
        <v>6</v>
      </c>
      <c r="B8" s="264" t="s">
        <v>156</v>
      </c>
      <c r="C8" s="266" t="s">
        <v>151</v>
      </c>
      <c r="D8" s="275" t="s">
        <v>150</v>
      </c>
      <c r="E8" s="277" t="s">
        <v>31</v>
      </c>
      <c r="F8" s="279" t="s">
        <v>149</v>
      </c>
      <c r="G8" s="281" t="s">
        <v>273</v>
      </c>
      <c r="H8" s="281"/>
      <c r="I8" s="281"/>
      <c r="J8" s="281" t="s">
        <v>474</v>
      </c>
      <c r="K8" s="281"/>
      <c r="L8" s="281"/>
      <c r="M8" s="281"/>
      <c r="N8" s="281"/>
      <c r="O8" s="281"/>
      <c r="P8" s="281"/>
      <c r="Q8" s="281"/>
      <c r="R8" s="281"/>
      <c r="S8" s="212" t="s">
        <v>475</v>
      </c>
    </row>
    <row r="9" spans="1:19" ht="21" customHeight="1" x14ac:dyDescent="0.35">
      <c r="A9" s="267"/>
      <c r="B9" s="268"/>
      <c r="C9" s="267"/>
      <c r="D9" s="276"/>
      <c r="E9" s="278"/>
      <c r="F9" s="280"/>
      <c r="G9" s="75" t="s">
        <v>8</v>
      </c>
      <c r="H9" s="75" t="s">
        <v>9</v>
      </c>
      <c r="I9" s="75" t="s">
        <v>10</v>
      </c>
      <c r="J9" s="75" t="s">
        <v>11</v>
      </c>
      <c r="K9" s="75" t="s">
        <v>12</v>
      </c>
      <c r="L9" s="75" t="s">
        <v>13</v>
      </c>
      <c r="M9" s="75" t="s">
        <v>14</v>
      </c>
      <c r="N9" s="75" t="s">
        <v>15</v>
      </c>
      <c r="O9" s="75" t="s">
        <v>16</v>
      </c>
      <c r="P9" s="75" t="s">
        <v>17</v>
      </c>
      <c r="Q9" s="75" t="s">
        <v>18</v>
      </c>
      <c r="R9" s="75" t="s">
        <v>19</v>
      </c>
      <c r="S9" s="117" t="s">
        <v>476</v>
      </c>
    </row>
    <row r="10" spans="1:19" ht="24" customHeight="1" x14ac:dyDescent="0.35">
      <c r="A10" s="12">
        <v>1</v>
      </c>
      <c r="B10" s="13" t="s">
        <v>477</v>
      </c>
      <c r="C10" s="60" t="s">
        <v>205</v>
      </c>
      <c r="D10" s="24">
        <v>30000</v>
      </c>
      <c r="E10" s="12" t="s">
        <v>7</v>
      </c>
      <c r="F10" s="12" t="s">
        <v>20</v>
      </c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4" t="s">
        <v>478</v>
      </c>
    </row>
    <row r="11" spans="1:19" ht="24" customHeight="1" x14ac:dyDescent="0.35">
      <c r="A11" s="14"/>
      <c r="B11" s="17" t="s">
        <v>479</v>
      </c>
      <c r="C11" s="5" t="s">
        <v>237</v>
      </c>
      <c r="D11" s="35"/>
      <c r="E11" s="14" t="s">
        <v>140</v>
      </c>
      <c r="F11" s="14" t="s">
        <v>7</v>
      </c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4">
        <v>2567</v>
      </c>
    </row>
    <row r="12" spans="1:19" ht="24" customHeight="1" x14ac:dyDescent="0.35">
      <c r="A12" s="14"/>
      <c r="B12" s="17" t="s">
        <v>480</v>
      </c>
      <c r="C12" s="17" t="s">
        <v>206</v>
      </c>
      <c r="D12" s="35"/>
      <c r="E12" s="14" t="s">
        <v>27</v>
      </c>
      <c r="F12" s="14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</row>
    <row r="13" spans="1:19" ht="24" customHeight="1" x14ac:dyDescent="0.35">
      <c r="A13" s="14"/>
      <c r="B13" s="17" t="s">
        <v>481</v>
      </c>
      <c r="C13" s="17" t="s">
        <v>158</v>
      </c>
      <c r="D13" s="35"/>
      <c r="E13" s="14"/>
      <c r="F13" s="14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</row>
    <row r="14" spans="1:19" ht="24" customHeight="1" x14ac:dyDescent="0.35">
      <c r="A14" s="14"/>
      <c r="B14" s="17" t="s">
        <v>482</v>
      </c>
      <c r="C14" s="17"/>
      <c r="D14" s="35"/>
      <c r="E14" s="14"/>
      <c r="F14" s="14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</row>
    <row r="15" spans="1:19" ht="24" customHeight="1" x14ac:dyDescent="0.35">
      <c r="A15" s="14"/>
      <c r="B15" s="17" t="s">
        <v>483</v>
      </c>
      <c r="C15" s="17"/>
      <c r="D15" s="35"/>
      <c r="E15" s="14"/>
      <c r="F15" s="14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</row>
    <row r="16" spans="1:19" ht="24" customHeight="1" x14ac:dyDescent="0.35">
      <c r="A16" s="14"/>
      <c r="B16" s="17" t="s">
        <v>484</v>
      </c>
      <c r="C16" s="17"/>
      <c r="D16" s="35"/>
      <c r="E16" s="14"/>
      <c r="F16" s="14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</row>
    <row r="17" spans="1:19" ht="24" customHeight="1" x14ac:dyDescent="0.35">
      <c r="A17" s="20"/>
      <c r="B17" s="21"/>
      <c r="C17" s="21"/>
      <c r="D17" s="41"/>
      <c r="E17" s="20"/>
      <c r="F17" s="20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</row>
    <row r="18" spans="1:19" ht="24" customHeight="1" x14ac:dyDescent="0.35">
      <c r="A18" s="14">
        <v>2</v>
      </c>
      <c r="B18" s="5" t="s">
        <v>485</v>
      </c>
      <c r="C18" s="17" t="s">
        <v>53</v>
      </c>
      <c r="D18" s="19">
        <v>30000</v>
      </c>
      <c r="E18" s="14" t="s">
        <v>7</v>
      </c>
      <c r="F18" s="14" t="s">
        <v>20</v>
      </c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4" t="s">
        <v>486</v>
      </c>
    </row>
    <row r="19" spans="1:19" ht="24" customHeight="1" x14ac:dyDescent="0.35">
      <c r="A19" s="14"/>
      <c r="B19" s="5" t="s">
        <v>487</v>
      </c>
      <c r="C19" s="5" t="s">
        <v>206</v>
      </c>
      <c r="D19" s="35"/>
      <c r="E19" s="14" t="s">
        <v>140</v>
      </c>
      <c r="F19" s="14" t="s">
        <v>7</v>
      </c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4">
        <v>2567</v>
      </c>
    </row>
    <row r="20" spans="1:19" ht="24" customHeight="1" x14ac:dyDescent="0.35">
      <c r="A20" s="14"/>
      <c r="B20" s="5" t="s">
        <v>488</v>
      </c>
      <c r="C20" s="17" t="s">
        <v>158</v>
      </c>
      <c r="D20" s="35"/>
      <c r="E20" s="14" t="s">
        <v>27</v>
      </c>
      <c r="F20" s="14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</row>
    <row r="21" spans="1:19" ht="24" customHeight="1" x14ac:dyDescent="0.35">
      <c r="A21" s="14"/>
      <c r="B21" s="5" t="s">
        <v>489</v>
      </c>
      <c r="C21" s="17"/>
      <c r="D21" s="35"/>
      <c r="E21" s="14"/>
      <c r="F21" s="14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</row>
    <row r="22" spans="1:19" ht="24" customHeight="1" x14ac:dyDescent="0.35">
      <c r="A22" s="20"/>
      <c r="B22" s="21"/>
      <c r="C22" s="21"/>
      <c r="D22" s="41"/>
      <c r="E22" s="20"/>
      <c r="F22" s="20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</row>
    <row r="23" spans="1:19" ht="24" customHeight="1" x14ac:dyDescent="0.35">
      <c r="A23" s="208"/>
      <c r="C23" s="81"/>
      <c r="D23" s="88"/>
      <c r="E23" s="155"/>
      <c r="F23" s="155"/>
    </row>
    <row r="24" spans="1:19" ht="24" customHeight="1" x14ac:dyDescent="0.35">
      <c r="A24" s="208"/>
      <c r="D24" s="11"/>
      <c r="P24" s="273"/>
      <c r="Q24" s="273"/>
      <c r="R24" s="273"/>
      <c r="S24" s="208" t="s">
        <v>270</v>
      </c>
    </row>
    <row r="25" spans="1:19" ht="24" customHeight="1" x14ac:dyDescent="0.35">
      <c r="A25" s="274" t="s">
        <v>279</v>
      </c>
      <c r="B25" s="274"/>
      <c r="C25" s="274"/>
      <c r="D25" s="274"/>
      <c r="E25" s="274"/>
      <c r="F25" s="274"/>
      <c r="G25" s="274"/>
      <c r="H25" s="274"/>
      <c r="I25" s="274"/>
      <c r="J25" s="274"/>
      <c r="K25" s="274"/>
      <c r="L25" s="274"/>
      <c r="M25" s="274"/>
      <c r="N25" s="274"/>
      <c r="O25" s="274"/>
      <c r="P25" s="274"/>
      <c r="Q25" s="274"/>
      <c r="R25" s="274"/>
    </row>
    <row r="26" spans="1:19" ht="24" customHeight="1" x14ac:dyDescent="0.35">
      <c r="A26" s="274" t="s">
        <v>280</v>
      </c>
      <c r="B26" s="274"/>
      <c r="C26" s="274"/>
      <c r="D26" s="274"/>
      <c r="E26" s="274"/>
      <c r="F26" s="274"/>
      <c r="G26" s="207"/>
      <c r="H26" s="207"/>
      <c r="I26" s="207"/>
      <c r="J26" s="207"/>
      <c r="K26" s="207"/>
      <c r="L26" s="207"/>
      <c r="M26" s="207"/>
      <c r="N26" s="207"/>
      <c r="O26" s="207"/>
      <c r="P26" s="207"/>
      <c r="Q26" s="207"/>
      <c r="R26" s="207"/>
    </row>
    <row r="27" spans="1:19" ht="24" customHeight="1" x14ac:dyDescent="0.35">
      <c r="A27" s="206"/>
      <c r="B27" s="1" t="s">
        <v>281</v>
      </c>
      <c r="C27" s="1"/>
      <c r="D27" s="23"/>
      <c r="E27" s="206"/>
      <c r="F27" s="206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19" ht="24" customHeight="1" x14ac:dyDescent="0.35">
      <c r="A28" s="266" t="s">
        <v>6</v>
      </c>
      <c r="B28" s="264" t="s">
        <v>156</v>
      </c>
      <c r="C28" s="266" t="s">
        <v>151</v>
      </c>
      <c r="D28" s="275" t="s">
        <v>150</v>
      </c>
      <c r="E28" s="277" t="s">
        <v>31</v>
      </c>
      <c r="F28" s="279" t="s">
        <v>149</v>
      </c>
      <c r="G28" s="281" t="s">
        <v>273</v>
      </c>
      <c r="H28" s="281"/>
      <c r="I28" s="281"/>
      <c r="J28" s="281" t="s">
        <v>474</v>
      </c>
      <c r="K28" s="281"/>
      <c r="L28" s="281"/>
      <c r="M28" s="281"/>
      <c r="N28" s="281"/>
      <c r="O28" s="281"/>
      <c r="P28" s="281"/>
      <c r="Q28" s="281"/>
      <c r="R28" s="281"/>
      <c r="S28" s="212" t="s">
        <v>475</v>
      </c>
    </row>
    <row r="29" spans="1:19" ht="21" customHeight="1" x14ac:dyDescent="0.35">
      <c r="A29" s="267"/>
      <c r="B29" s="268"/>
      <c r="C29" s="267"/>
      <c r="D29" s="276"/>
      <c r="E29" s="278"/>
      <c r="F29" s="280"/>
      <c r="G29" s="75" t="s">
        <v>8</v>
      </c>
      <c r="H29" s="75" t="s">
        <v>9</v>
      </c>
      <c r="I29" s="75" t="s">
        <v>10</v>
      </c>
      <c r="J29" s="75" t="s">
        <v>11</v>
      </c>
      <c r="K29" s="75" t="s">
        <v>12</v>
      </c>
      <c r="L29" s="75" t="s">
        <v>13</v>
      </c>
      <c r="M29" s="75" t="s">
        <v>14</v>
      </c>
      <c r="N29" s="75" t="s">
        <v>15</v>
      </c>
      <c r="O29" s="75" t="s">
        <v>16</v>
      </c>
      <c r="P29" s="75" t="s">
        <v>17</v>
      </c>
      <c r="Q29" s="75" t="s">
        <v>18</v>
      </c>
      <c r="R29" s="75" t="s">
        <v>19</v>
      </c>
      <c r="S29" s="117" t="s">
        <v>476</v>
      </c>
    </row>
    <row r="30" spans="1:19" ht="24" customHeight="1" x14ac:dyDescent="0.35">
      <c r="A30" s="12">
        <v>3</v>
      </c>
      <c r="B30" s="60" t="s">
        <v>201</v>
      </c>
      <c r="C30" s="13" t="s">
        <v>53</v>
      </c>
      <c r="D30" s="34">
        <v>30000</v>
      </c>
      <c r="E30" s="12" t="s">
        <v>7</v>
      </c>
      <c r="F30" s="12" t="s">
        <v>20</v>
      </c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7"/>
      <c r="S30" s="14" t="s">
        <v>490</v>
      </c>
    </row>
    <row r="31" spans="1:19" ht="24" customHeight="1" x14ac:dyDescent="0.35">
      <c r="A31" s="14"/>
      <c r="B31" s="5" t="s">
        <v>202</v>
      </c>
      <c r="C31" s="5" t="s">
        <v>206</v>
      </c>
      <c r="D31" s="16"/>
      <c r="E31" s="14" t="s">
        <v>140</v>
      </c>
      <c r="F31" s="14" t="s">
        <v>7</v>
      </c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4">
        <v>2567</v>
      </c>
    </row>
    <row r="32" spans="1:19" ht="24" customHeight="1" x14ac:dyDescent="0.35">
      <c r="A32" s="14"/>
      <c r="B32" s="17" t="s">
        <v>203</v>
      </c>
      <c r="C32" s="17" t="s">
        <v>158</v>
      </c>
      <c r="D32" s="16"/>
      <c r="E32" s="14" t="s">
        <v>27</v>
      </c>
      <c r="F32" s="14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</row>
    <row r="33" spans="1:19" ht="24" customHeight="1" x14ac:dyDescent="0.35">
      <c r="A33" s="20"/>
      <c r="B33" s="21"/>
      <c r="C33" s="21"/>
      <c r="D33" s="22"/>
      <c r="E33" s="20"/>
      <c r="F33" s="20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</row>
    <row r="34" spans="1:19" ht="24" customHeight="1" x14ac:dyDescent="0.35">
      <c r="A34" s="14">
        <v>4</v>
      </c>
      <c r="B34" s="17" t="s">
        <v>204</v>
      </c>
      <c r="C34" s="17" t="s">
        <v>53</v>
      </c>
      <c r="D34" s="18">
        <v>30000</v>
      </c>
      <c r="E34" s="14" t="s">
        <v>7</v>
      </c>
      <c r="F34" s="14" t="s">
        <v>20</v>
      </c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4" t="s">
        <v>491</v>
      </c>
    </row>
    <row r="35" spans="1:19" ht="24" customHeight="1" x14ac:dyDescent="0.35">
      <c r="A35" s="17"/>
      <c r="B35" s="17" t="s">
        <v>207</v>
      </c>
      <c r="C35" s="5" t="s">
        <v>206</v>
      </c>
      <c r="D35" s="16"/>
      <c r="E35" s="14" t="s">
        <v>140</v>
      </c>
      <c r="F35" s="14" t="s">
        <v>7</v>
      </c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4">
        <v>2567</v>
      </c>
    </row>
    <row r="36" spans="1:19" ht="24" customHeight="1" x14ac:dyDescent="0.35">
      <c r="A36" s="17"/>
      <c r="B36" s="17" t="s">
        <v>208</v>
      </c>
      <c r="C36" s="17" t="s">
        <v>158</v>
      </c>
      <c r="D36" s="16"/>
      <c r="E36" s="14" t="s">
        <v>27</v>
      </c>
      <c r="F36" s="14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</row>
    <row r="37" spans="1:19" ht="24" customHeight="1" x14ac:dyDescent="0.35">
      <c r="A37" s="17"/>
      <c r="B37" s="17"/>
      <c r="C37" s="17"/>
      <c r="D37" s="16"/>
      <c r="E37" s="14"/>
      <c r="F37" s="14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21"/>
      <c r="S37" s="21"/>
    </row>
    <row r="38" spans="1:19" ht="24" customHeight="1" x14ac:dyDescent="0.35">
      <c r="A38" s="12">
        <v>5</v>
      </c>
      <c r="B38" s="60" t="s">
        <v>238</v>
      </c>
      <c r="C38" s="60" t="s">
        <v>282</v>
      </c>
      <c r="D38" s="34">
        <v>30000</v>
      </c>
      <c r="E38" s="12" t="s">
        <v>7</v>
      </c>
      <c r="F38" s="12" t="s">
        <v>20</v>
      </c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7"/>
      <c r="S38" s="233" t="s">
        <v>492</v>
      </c>
    </row>
    <row r="39" spans="1:19" ht="24" customHeight="1" x14ac:dyDescent="0.35">
      <c r="A39" s="14"/>
      <c r="B39" s="5" t="s">
        <v>239</v>
      </c>
      <c r="C39" s="5" t="s">
        <v>283</v>
      </c>
      <c r="D39" s="16"/>
      <c r="E39" s="14" t="s">
        <v>140</v>
      </c>
      <c r="F39" s="14" t="s">
        <v>7</v>
      </c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233">
        <v>2566</v>
      </c>
    </row>
    <row r="40" spans="1:19" ht="24" customHeight="1" x14ac:dyDescent="0.35">
      <c r="A40" s="14"/>
      <c r="B40" s="17" t="s">
        <v>240</v>
      </c>
      <c r="C40" s="5" t="s">
        <v>284</v>
      </c>
      <c r="D40" s="16"/>
      <c r="E40" s="14" t="s">
        <v>27</v>
      </c>
      <c r="F40" s="14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86"/>
    </row>
    <row r="41" spans="1:19" ht="24" customHeight="1" x14ac:dyDescent="0.35">
      <c r="A41" s="14"/>
      <c r="B41" s="17"/>
      <c r="C41" s="17" t="s">
        <v>158</v>
      </c>
      <c r="D41" s="16"/>
      <c r="E41" s="14"/>
      <c r="F41" s="14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86"/>
    </row>
    <row r="42" spans="1:19" ht="24" customHeight="1" x14ac:dyDescent="0.35">
      <c r="A42" s="20"/>
      <c r="B42" s="21"/>
      <c r="C42" s="21"/>
      <c r="D42" s="134"/>
      <c r="E42" s="20"/>
      <c r="F42" s="20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</row>
    <row r="43" spans="1:19" ht="24" customHeight="1" x14ac:dyDescent="0.35">
      <c r="A43" s="208"/>
      <c r="D43" s="49"/>
    </row>
    <row r="44" spans="1:19" ht="24" customHeight="1" x14ac:dyDescent="0.35">
      <c r="A44" s="208"/>
      <c r="D44" s="49"/>
    </row>
    <row r="45" spans="1:19" ht="24" customHeight="1" x14ac:dyDescent="0.35">
      <c r="A45" s="208"/>
      <c r="D45" s="49"/>
    </row>
    <row r="46" spans="1:19" ht="24" customHeight="1" x14ac:dyDescent="0.35">
      <c r="A46" s="208"/>
      <c r="D46" s="11"/>
      <c r="P46" s="273"/>
      <c r="Q46" s="273"/>
      <c r="R46" s="273"/>
      <c r="S46" s="208" t="s">
        <v>270</v>
      </c>
    </row>
    <row r="47" spans="1:19" ht="24" customHeight="1" x14ac:dyDescent="0.35">
      <c r="A47" s="274" t="s">
        <v>279</v>
      </c>
      <c r="B47" s="274"/>
      <c r="C47" s="274"/>
      <c r="D47" s="274"/>
      <c r="E47" s="274"/>
      <c r="F47" s="274"/>
      <c r="G47" s="274"/>
      <c r="H47" s="274"/>
      <c r="I47" s="274"/>
      <c r="J47" s="274"/>
      <c r="K47" s="274"/>
      <c r="L47" s="274"/>
      <c r="M47" s="274"/>
      <c r="N47" s="274"/>
      <c r="O47" s="274"/>
      <c r="P47" s="274"/>
      <c r="Q47" s="274"/>
      <c r="R47" s="274"/>
    </row>
    <row r="48" spans="1:19" ht="24" customHeight="1" x14ac:dyDescent="0.35">
      <c r="A48" s="274" t="s">
        <v>280</v>
      </c>
      <c r="B48" s="274"/>
      <c r="C48" s="274"/>
      <c r="D48" s="274"/>
      <c r="E48" s="274"/>
      <c r="F48" s="274"/>
      <c r="G48" s="207"/>
      <c r="H48" s="207"/>
      <c r="I48" s="207"/>
      <c r="J48" s="207"/>
      <c r="K48" s="207"/>
      <c r="L48" s="207"/>
      <c r="M48" s="207"/>
      <c r="N48" s="207"/>
      <c r="O48" s="207"/>
      <c r="P48" s="207"/>
      <c r="Q48" s="207"/>
      <c r="R48" s="207"/>
    </row>
    <row r="49" spans="1:19" ht="24" customHeight="1" x14ac:dyDescent="0.35">
      <c r="A49" s="206"/>
      <c r="B49" s="1" t="s">
        <v>281</v>
      </c>
      <c r="C49" s="1"/>
      <c r="D49" s="23"/>
      <c r="E49" s="206"/>
      <c r="F49" s="206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1:19" ht="24" customHeight="1" x14ac:dyDescent="0.35">
      <c r="A50" s="266" t="s">
        <v>6</v>
      </c>
      <c r="B50" s="264" t="s">
        <v>156</v>
      </c>
      <c r="C50" s="266" t="s">
        <v>151</v>
      </c>
      <c r="D50" s="275" t="s">
        <v>150</v>
      </c>
      <c r="E50" s="277" t="s">
        <v>31</v>
      </c>
      <c r="F50" s="279" t="s">
        <v>149</v>
      </c>
      <c r="G50" s="281" t="s">
        <v>273</v>
      </c>
      <c r="H50" s="281"/>
      <c r="I50" s="281"/>
      <c r="J50" s="281" t="s">
        <v>474</v>
      </c>
      <c r="K50" s="281"/>
      <c r="L50" s="281"/>
      <c r="M50" s="281"/>
      <c r="N50" s="281"/>
      <c r="O50" s="281"/>
      <c r="P50" s="281"/>
      <c r="Q50" s="281"/>
      <c r="R50" s="281"/>
      <c r="S50" s="212" t="s">
        <v>475</v>
      </c>
    </row>
    <row r="51" spans="1:19" ht="21" customHeight="1" x14ac:dyDescent="0.35">
      <c r="A51" s="267"/>
      <c r="B51" s="268"/>
      <c r="C51" s="267"/>
      <c r="D51" s="276"/>
      <c r="E51" s="278"/>
      <c r="F51" s="280"/>
      <c r="G51" s="75" t="s">
        <v>8</v>
      </c>
      <c r="H51" s="75" t="s">
        <v>9</v>
      </c>
      <c r="I51" s="75" t="s">
        <v>10</v>
      </c>
      <c r="J51" s="75" t="s">
        <v>11</v>
      </c>
      <c r="K51" s="75" t="s">
        <v>12</v>
      </c>
      <c r="L51" s="75" t="s">
        <v>13</v>
      </c>
      <c r="M51" s="75" t="s">
        <v>14</v>
      </c>
      <c r="N51" s="75" t="s">
        <v>15</v>
      </c>
      <c r="O51" s="75" t="s">
        <v>16</v>
      </c>
      <c r="P51" s="75" t="s">
        <v>17</v>
      </c>
      <c r="Q51" s="75" t="s">
        <v>18</v>
      </c>
      <c r="R51" s="75" t="s">
        <v>19</v>
      </c>
      <c r="S51" s="117" t="s">
        <v>476</v>
      </c>
    </row>
    <row r="52" spans="1:19" ht="24" customHeight="1" x14ac:dyDescent="0.35">
      <c r="A52" s="14">
        <v>6</v>
      </c>
      <c r="B52" s="5" t="s">
        <v>238</v>
      </c>
      <c r="C52" s="5" t="s">
        <v>282</v>
      </c>
      <c r="D52" s="18">
        <v>30000</v>
      </c>
      <c r="E52" s="14" t="s">
        <v>7</v>
      </c>
      <c r="F52" s="14" t="s">
        <v>20</v>
      </c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233" t="s">
        <v>492</v>
      </c>
    </row>
    <row r="53" spans="1:19" ht="24" customHeight="1" x14ac:dyDescent="0.35">
      <c r="A53" s="17"/>
      <c r="B53" s="5" t="s">
        <v>241</v>
      </c>
      <c r="C53" s="5" t="s">
        <v>283</v>
      </c>
      <c r="D53" s="16"/>
      <c r="E53" s="14" t="s">
        <v>140</v>
      </c>
      <c r="F53" s="14" t="s">
        <v>7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233">
        <v>2566</v>
      </c>
    </row>
    <row r="54" spans="1:19" ht="24" customHeight="1" x14ac:dyDescent="0.35">
      <c r="A54" s="17"/>
      <c r="B54" s="5" t="s">
        <v>242</v>
      </c>
      <c r="C54" s="5" t="s">
        <v>284</v>
      </c>
      <c r="D54" s="16"/>
      <c r="E54" s="14" t="s">
        <v>27</v>
      </c>
      <c r="F54" s="14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86"/>
    </row>
    <row r="55" spans="1:19" ht="24" customHeight="1" x14ac:dyDescent="0.35">
      <c r="A55" s="17"/>
      <c r="B55" s="5" t="s">
        <v>243</v>
      </c>
      <c r="C55" s="17" t="s">
        <v>158</v>
      </c>
      <c r="D55" s="16"/>
      <c r="E55" s="14"/>
      <c r="F55" s="14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86"/>
    </row>
    <row r="56" spans="1:19" ht="12" customHeight="1" x14ac:dyDescent="0.35">
      <c r="A56" s="21"/>
      <c r="B56" s="21"/>
      <c r="C56" s="21"/>
      <c r="D56" s="22"/>
      <c r="E56" s="20"/>
      <c r="F56" s="20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34"/>
    </row>
    <row r="57" spans="1:19" ht="24" customHeight="1" x14ac:dyDescent="0.35">
      <c r="A57" s="104" t="s">
        <v>90</v>
      </c>
      <c r="B57" s="104">
        <v>6</v>
      </c>
      <c r="C57" s="105"/>
      <c r="D57" s="120">
        <f>SUM(D10:D56)</f>
        <v>180000</v>
      </c>
      <c r="E57" s="104"/>
      <c r="F57" s="104"/>
      <c r="G57" s="105"/>
      <c r="H57" s="105"/>
      <c r="I57" s="105"/>
      <c r="J57" s="105"/>
      <c r="K57" s="105"/>
      <c r="L57" s="105"/>
      <c r="M57" s="105"/>
      <c r="N57" s="105"/>
      <c r="O57" s="105"/>
      <c r="P57" s="105"/>
      <c r="Q57" s="105"/>
      <c r="R57" s="105"/>
      <c r="S57" s="96"/>
    </row>
    <row r="58" spans="1:19" ht="24" customHeight="1" x14ac:dyDescent="0.35">
      <c r="A58" s="211"/>
      <c r="B58" s="211"/>
      <c r="C58" s="106"/>
      <c r="D58" s="213"/>
      <c r="E58" s="211"/>
      <c r="F58" s="211"/>
      <c r="G58" s="106"/>
      <c r="H58" s="106"/>
      <c r="I58" s="106"/>
      <c r="J58" s="106"/>
      <c r="K58" s="106"/>
      <c r="L58" s="106"/>
      <c r="M58" s="106"/>
      <c r="N58" s="106"/>
      <c r="O58" s="106"/>
      <c r="P58" s="106"/>
      <c r="Q58" s="106"/>
      <c r="R58" s="106"/>
    </row>
    <row r="59" spans="1:19" ht="24" customHeight="1" x14ac:dyDescent="0.35">
      <c r="A59" s="211"/>
      <c r="B59" s="211"/>
      <c r="C59" s="106"/>
      <c r="D59" s="213"/>
      <c r="E59" s="211"/>
      <c r="F59" s="211"/>
      <c r="G59" s="106"/>
      <c r="H59" s="106"/>
      <c r="I59" s="106"/>
      <c r="J59" s="106"/>
      <c r="K59" s="106"/>
      <c r="L59" s="106"/>
      <c r="M59" s="106"/>
      <c r="N59" s="106"/>
      <c r="O59" s="106"/>
      <c r="P59" s="106"/>
      <c r="Q59" s="106"/>
      <c r="R59" s="106"/>
    </row>
    <row r="60" spans="1:19" ht="24" customHeight="1" x14ac:dyDescent="0.35">
      <c r="A60" s="211"/>
      <c r="B60" s="211"/>
      <c r="C60" s="106"/>
      <c r="D60" s="213"/>
      <c r="E60" s="211"/>
      <c r="F60" s="211"/>
      <c r="G60" s="106"/>
      <c r="H60" s="106"/>
      <c r="I60" s="106"/>
      <c r="J60" s="106"/>
      <c r="K60" s="106"/>
      <c r="L60" s="106"/>
      <c r="M60" s="106"/>
      <c r="N60" s="106"/>
      <c r="O60" s="106"/>
      <c r="P60" s="106"/>
      <c r="Q60" s="106"/>
      <c r="R60" s="106"/>
    </row>
    <row r="61" spans="1:19" ht="24" customHeight="1" x14ac:dyDescent="0.35">
      <c r="A61" s="211"/>
      <c r="B61" s="211"/>
      <c r="C61" s="106"/>
      <c r="D61" s="213"/>
      <c r="E61" s="211"/>
      <c r="F61" s="211"/>
      <c r="G61" s="106"/>
      <c r="H61" s="106"/>
      <c r="I61" s="106"/>
      <c r="J61" s="106"/>
      <c r="K61" s="106"/>
      <c r="L61" s="106"/>
      <c r="M61" s="106"/>
      <c r="N61" s="106"/>
      <c r="O61" s="106"/>
      <c r="P61" s="106"/>
      <c r="Q61" s="106"/>
      <c r="R61" s="106"/>
    </row>
    <row r="62" spans="1:19" ht="24" customHeight="1" x14ac:dyDescent="0.35">
      <c r="A62" s="211"/>
      <c r="B62" s="211"/>
      <c r="C62" s="106"/>
      <c r="D62" s="213"/>
      <c r="E62" s="211"/>
      <c r="F62" s="211"/>
      <c r="G62" s="106"/>
      <c r="H62" s="106"/>
      <c r="I62" s="106"/>
      <c r="J62" s="106"/>
      <c r="K62" s="106"/>
      <c r="L62" s="106"/>
      <c r="M62" s="106"/>
      <c r="N62" s="106"/>
      <c r="O62" s="106"/>
      <c r="P62" s="106"/>
      <c r="Q62" s="106"/>
      <c r="R62" s="106"/>
    </row>
    <row r="63" spans="1:19" ht="24" customHeight="1" x14ac:dyDescent="0.35">
      <c r="A63" s="211"/>
      <c r="B63" s="211"/>
      <c r="C63" s="106"/>
      <c r="D63" s="213"/>
      <c r="E63" s="211"/>
      <c r="F63" s="211"/>
      <c r="G63" s="106"/>
      <c r="H63" s="106"/>
      <c r="I63" s="106"/>
      <c r="J63" s="106"/>
      <c r="K63" s="106"/>
      <c r="L63" s="106"/>
      <c r="M63" s="106"/>
      <c r="N63" s="106"/>
      <c r="O63" s="106"/>
      <c r="P63" s="106"/>
      <c r="Q63" s="106"/>
      <c r="R63" s="106"/>
    </row>
    <row r="64" spans="1:19" ht="24" customHeight="1" x14ac:dyDescent="0.35">
      <c r="A64" s="211"/>
      <c r="B64" s="211"/>
      <c r="C64" s="106"/>
      <c r="D64" s="213"/>
      <c r="E64" s="211"/>
      <c r="F64" s="211"/>
      <c r="G64" s="106"/>
      <c r="H64" s="106"/>
      <c r="I64" s="106"/>
      <c r="J64" s="106"/>
      <c r="K64" s="106"/>
      <c r="L64" s="106"/>
      <c r="M64" s="106"/>
      <c r="N64" s="106"/>
      <c r="O64" s="106"/>
      <c r="P64" s="106"/>
      <c r="Q64" s="106"/>
      <c r="R64" s="106"/>
    </row>
    <row r="65" spans="1:19" ht="24" customHeight="1" x14ac:dyDescent="0.35">
      <c r="A65" s="211"/>
      <c r="B65" s="211"/>
      <c r="C65" s="106"/>
      <c r="D65" s="213"/>
      <c r="E65" s="211"/>
      <c r="F65" s="211"/>
      <c r="G65" s="106"/>
      <c r="H65" s="106"/>
      <c r="I65" s="106"/>
      <c r="J65" s="106"/>
      <c r="K65" s="106"/>
      <c r="L65" s="106"/>
      <c r="M65" s="106"/>
      <c r="N65" s="106"/>
      <c r="O65" s="106"/>
      <c r="P65" s="106"/>
      <c r="Q65" s="106"/>
      <c r="R65" s="106"/>
    </row>
    <row r="66" spans="1:19" ht="24" customHeight="1" x14ac:dyDescent="0.35">
      <c r="A66" s="211"/>
      <c r="B66" s="211"/>
      <c r="C66" s="106"/>
      <c r="D66" s="213"/>
      <c r="E66" s="211"/>
      <c r="F66" s="211"/>
      <c r="G66" s="106"/>
      <c r="H66" s="106"/>
      <c r="I66" s="106"/>
      <c r="J66" s="106"/>
      <c r="K66" s="106"/>
      <c r="L66" s="106"/>
      <c r="M66" s="106"/>
      <c r="N66" s="106"/>
      <c r="O66" s="106"/>
      <c r="P66" s="106"/>
      <c r="Q66" s="106"/>
      <c r="R66" s="106"/>
    </row>
    <row r="67" spans="1:19" ht="24" customHeight="1" x14ac:dyDescent="0.35">
      <c r="A67" s="211"/>
      <c r="B67" s="211"/>
      <c r="C67" s="106"/>
      <c r="D67" s="213"/>
      <c r="E67" s="211"/>
      <c r="F67" s="211"/>
      <c r="G67" s="106"/>
      <c r="H67" s="106"/>
      <c r="I67" s="106"/>
      <c r="J67" s="106"/>
      <c r="K67" s="106"/>
      <c r="L67" s="106"/>
      <c r="M67" s="106"/>
      <c r="N67" s="106"/>
      <c r="O67" s="106"/>
      <c r="P67" s="106"/>
      <c r="Q67" s="106"/>
      <c r="R67" s="106"/>
    </row>
    <row r="68" spans="1:19" ht="24" customHeight="1" x14ac:dyDescent="0.35">
      <c r="A68" s="211"/>
      <c r="B68" s="211"/>
      <c r="C68" s="106"/>
      <c r="D68" s="213"/>
      <c r="E68" s="211"/>
      <c r="F68" s="211"/>
      <c r="G68" s="106"/>
      <c r="H68" s="106"/>
      <c r="I68" s="106"/>
      <c r="J68" s="106"/>
      <c r="K68" s="106"/>
      <c r="L68" s="106"/>
      <c r="M68" s="106"/>
      <c r="N68" s="106"/>
      <c r="O68" s="106"/>
      <c r="P68" s="106"/>
      <c r="Q68" s="106"/>
      <c r="R68" s="106"/>
    </row>
    <row r="69" spans="1:19" ht="24" customHeight="1" x14ac:dyDescent="0.35">
      <c r="A69" s="208"/>
      <c r="D69" s="11"/>
      <c r="P69" s="273"/>
      <c r="Q69" s="273"/>
      <c r="R69" s="273"/>
      <c r="S69" s="208" t="s">
        <v>270</v>
      </c>
    </row>
    <row r="70" spans="1:19" ht="24" customHeight="1" x14ac:dyDescent="0.35">
      <c r="A70" s="274" t="s">
        <v>279</v>
      </c>
      <c r="B70" s="274"/>
      <c r="C70" s="274"/>
      <c r="D70" s="274"/>
      <c r="E70" s="274"/>
      <c r="F70" s="274"/>
      <c r="G70" s="274"/>
      <c r="H70" s="274"/>
      <c r="I70" s="274"/>
      <c r="J70" s="274"/>
      <c r="K70" s="274"/>
      <c r="L70" s="274"/>
      <c r="M70" s="274"/>
      <c r="N70" s="274"/>
      <c r="O70" s="274"/>
      <c r="P70" s="274"/>
      <c r="Q70" s="274"/>
      <c r="R70" s="274"/>
    </row>
    <row r="71" spans="1:19" ht="24" customHeight="1" x14ac:dyDescent="0.35">
      <c r="A71" s="274" t="s">
        <v>470</v>
      </c>
      <c r="B71" s="274"/>
      <c r="C71" s="274"/>
      <c r="D71" s="274"/>
      <c r="E71" s="274"/>
      <c r="F71" s="274"/>
      <c r="G71" s="207"/>
      <c r="H71" s="207"/>
      <c r="I71" s="207"/>
      <c r="J71" s="207"/>
      <c r="K71" s="207"/>
      <c r="L71" s="207"/>
      <c r="M71" s="207"/>
      <c r="N71" s="207"/>
      <c r="O71" s="207"/>
      <c r="P71" s="207"/>
      <c r="Q71" s="207"/>
      <c r="R71" s="207"/>
    </row>
    <row r="72" spans="1:19" ht="24" customHeight="1" x14ac:dyDescent="0.35">
      <c r="A72" s="206"/>
      <c r="B72" s="1" t="s">
        <v>285</v>
      </c>
      <c r="C72" s="1"/>
      <c r="D72" s="23"/>
      <c r="E72" s="206"/>
      <c r="F72" s="206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1:19" ht="24" customHeight="1" x14ac:dyDescent="0.35">
      <c r="A73" s="266" t="s">
        <v>6</v>
      </c>
      <c r="B73" s="264" t="s">
        <v>156</v>
      </c>
      <c r="C73" s="266" t="s">
        <v>151</v>
      </c>
      <c r="D73" s="275" t="s">
        <v>150</v>
      </c>
      <c r="E73" s="277" t="s">
        <v>31</v>
      </c>
      <c r="F73" s="279" t="s">
        <v>149</v>
      </c>
      <c r="G73" s="281" t="s">
        <v>273</v>
      </c>
      <c r="H73" s="281"/>
      <c r="I73" s="281"/>
      <c r="J73" s="281" t="s">
        <v>474</v>
      </c>
      <c r="K73" s="281"/>
      <c r="L73" s="281"/>
      <c r="M73" s="281"/>
      <c r="N73" s="281"/>
      <c r="O73" s="281"/>
      <c r="P73" s="281"/>
      <c r="Q73" s="281"/>
      <c r="R73" s="281"/>
      <c r="S73" s="212" t="s">
        <v>475</v>
      </c>
    </row>
    <row r="74" spans="1:19" ht="21" customHeight="1" x14ac:dyDescent="0.35">
      <c r="A74" s="267"/>
      <c r="B74" s="268"/>
      <c r="C74" s="267"/>
      <c r="D74" s="276"/>
      <c r="E74" s="278"/>
      <c r="F74" s="280"/>
      <c r="G74" s="75" t="s">
        <v>8</v>
      </c>
      <c r="H74" s="75" t="s">
        <v>9</v>
      </c>
      <c r="I74" s="75" t="s">
        <v>10</v>
      </c>
      <c r="J74" s="75" t="s">
        <v>11</v>
      </c>
      <c r="K74" s="75" t="s">
        <v>12</v>
      </c>
      <c r="L74" s="75" t="s">
        <v>13</v>
      </c>
      <c r="M74" s="75" t="s">
        <v>14</v>
      </c>
      <c r="N74" s="75" t="s">
        <v>15</v>
      </c>
      <c r="O74" s="75" t="s">
        <v>16</v>
      </c>
      <c r="P74" s="75" t="s">
        <v>17</v>
      </c>
      <c r="Q74" s="75" t="s">
        <v>18</v>
      </c>
      <c r="R74" s="75" t="s">
        <v>19</v>
      </c>
      <c r="S74" s="117" t="s">
        <v>476</v>
      </c>
    </row>
    <row r="75" spans="1:19" ht="24" customHeight="1" x14ac:dyDescent="0.35">
      <c r="A75" s="14">
        <v>1</v>
      </c>
      <c r="B75" s="17" t="s">
        <v>189</v>
      </c>
      <c r="C75" s="5" t="s">
        <v>191</v>
      </c>
      <c r="D75" s="19">
        <v>15000</v>
      </c>
      <c r="E75" s="29" t="s">
        <v>111</v>
      </c>
      <c r="F75" s="14" t="s">
        <v>20</v>
      </c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233" t="s">
        <v>493</v>
      </c>
    </row>
    <row r="76" spans="1:19" ht="24" customHeight="1" x14ac:dyDescent="0.35">
      <c r="A76" s="14"/>
      <c r="B76" s="17" t="s">
        <v>190</v>
      </c>
      <c r="C76" s="5" t="s">
        <v>192</v>
      </c>
      <c r="D76" s="17"/>
      <c r="E76" s="29" t="s">
        <v>27</v>
      </c>
      <c r="F76" s="14" t="s">
        <v>7</v>
      </c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233">
        <v>2567</v>
      </c>
    </row>
    <row r="77" spans="1:19" ht="24" customHeight="1" x14ac:dyDescent="0.35">
      <c r="A77" s="14"/>
      <c r="B77" s="17"/>
      <c r="C77" s="5" t="s">
        <v>146</v>
      </c>
      <c r="D77" s="17"/>
      <c r="E77" s="14"/>
      <c r="F77" s="14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86"/>
    </row>
    <row r="78" spans="1:19" ht="24" customHeight="1" x14ac:dyDescent="0.35">
      <c r="A78" s="14"/>
      <c r="B78" s="17"/>
      <c r="C78" s="5" t="s">
        <v>144</v>
      </c>
      <c r="D78" s="17"/>
      <c r="E78" s="14"/>
      <c r="F78" s="14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86"/>
    </row>
    <row r="79" spans="1:19" ht="24" customHeight="1" x14ac:dyDescent="0.35">
      <c r="A79" s="20"/>
      <c r="B79" s="21"/>
      <c r="C79" s="7"/>
      <c r="D79" s="21"/>
      <c r="E79" s="20"/>
      <c r="F79" s="20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34"/>
    </row>
    <row r="80" spans="1:19" ht="24" customHeight="1" x14ac:dyDescent="0.35">
      <c r="A80" s="14">
        <v>2</v>
      </c>
      <c r="B80" s="17" t="s">
        <v>494</v>
      </c>
      <c r="C80" s="5" t="s">
        <v>495</v>
      </c>
      <c r="D80" s="19">
        <v>20000</v>
      </c>
      <c r="E80" s="29" t="s">
        <v>111</v>
      </c>
      <c r="F80" s="14" t="s">
        <v>20</v>
      </c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233" t="s">
        <v>486</v>
      </c>
    </row>
    <row r="81" spans="1:19" ht="24" customHeight="1" x14ac:dyDescent="0.35">
      <c r="A81" s="14"/>
      <c r="B81" s="17" t="s">
        <v>497</v>
      </c>
      <c r="C81" s="5" t="s">
        <v>498</v>
      </c>
      <c r="D81" s="17"/>
      <c r="E81" s="29" t="s">
        <v>27</v>
      </c>
      <c r="F81" s="14" t="s">
        <v>7</v>
      </c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233">
        <v>2567</v>
      </c>
    </row>
    <row r="82" spans="1:19" ht="24" customHeight="1" x14ac:dyDescent="0.35">
      <c r="A82" s="14"/>
      <c r="B82" s="17" t="s">
        <v>499</v>
      </c>
      <c r="C82" s="5" t="s">
        <v>500</v>
      </c>
      <c r="D82" s="17"/>
      <c r="E82" s="14"/>
      <c r="F82" s="14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86"/>
    </row>
    <row r="83" spans="1:19" ht="24" customHeight="1" x14ac:dyDescent="0.35">
      <c r="A83" s="14"/>
      <c r="B83" s="17" t="s">
        <v>501</v>
      </c>
      <c r="C83" s="5" t="s">
        <v>502</v>
      </c>
      <c r="D83" s="17"/>
      <c r="E83" s="14"/>
      <c r="F83" s="14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86"/>
    </row>
    <row r="84" spans="1:19" ht="24" customHeight="1" x14ac:dyDescent="0.35">
      <c r="A84" s="14"/>
      <c r="B84" s="17" t="s">
        <v>503</v>
      </c>
      <c r="C84" s="5" t="s">
        <v>504</v>
      </c>
      <c r="D84" s="17"/>
      <c r="E84" s="14"/>
      <c r="F84" s="14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86"/>
    </row>
    <row r="85" spans="1:19" ht="24" customHeight="1" x14ac:dyDescent="0.35">
      <c r="A85" s="14"/>
      <c r="B85" s="17" t="s">
        <v>505</v>
      </c>
      <c r="C85" s="5" t="s">
        <v>506</v>
      </c>
      <c r="D85" s="17"/>
      <c r="E85" s="14"/>
      <c r="F85" s="14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86"/>
    </row>
    <row r="86" spans="1:19" ht="24" customHeight="1" x14ac:dyDescent="0.35">
      <c r="A86" s="14"/>
      <c r="B86" s="17" t="s">
        <v>3</v>
      </c>
      <c r="C86" s="5"/>
      <c r="D86" s="16"/>
      <c r="E86" s="14"/>
      <c r="F86" s="14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86"/>
    </row>
    <row r="87" spans="1:19" ht="24" customHeight="1" x14ac:dyDescent="0.35">
      <c r="A87" s="104" t="s">
        <v>90</v>
      </c>
      <c r="B87" s="104">
        <v>2</v>
      </c>
      <c r="C87" s="105"/>
      <c r="D87" s="120">
        <f>D75+D80</f>
        <v>35000</v>
      </c>
      <c r="E87" s="104"/>
      <c r="F87" s="104"/>
      <c r="G87" s="105"/>
      <c r="H87" s="105"/>
      <c r="I87" s="105"/>
      <c r="J87" s="105"/>
      <c r="K87" s="105"/>
      <c r="L87" s="105"/>
      <c r="M87" s="105"/>
      <c r="N87" s="105"/>
      <c r="O87" s="105"/>
      <c r="P87" s="105"/>
      <c r="Q87" s="105"/>
      <c r="R87" s="105"/>
      <c r="S87" s="96"/>
    </row>
    <row r="88" spans="1:19" ht="24" customHeight="1" x14ac:dyDescent="0.35">
      <c r="A88" s="50"/>
      <c r="B88" s="45"/>
      <c r="C88" s="62"/>
      <c r="D88" s="157"/>
      <c r="E88" s="50"/>
      <c r="F88" s="50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</row>
    <row r="89" spans="1:19" ht="24" customHeight="1" x14ac:dyDescent="0.35">
      <c r="A89" s="208"/>
      <c r="D89" s="11"/>
    </row>
    <row r="90" spans="1:19" ht="24" customHeight="1" x14ac:dyDescent="0.35">
      <c r="A90" s="208"/>
      <c r="B90" s="81"/>
      <c r="D90" s="32"/>
      <c r="E90" s="158"/>
    </row>
    <row r="91" spans="1:19" ht="24" customHeight="1" x14ac:dyDescent="0.35">
      <c r="A91" s="257"/>
      <c r="D91" s="11"/>
      <c r="E91" s="257"/>
      <c r="F91" s="257"/>
      <c r="P91" s="273"/>
      <c r="Q91" s="273"/>
      <c r="R91" s="273"/>
      <c r="S91" s="257" t="s">
        <v>270</v>
      </c>
    </row>
    <row r="92" spans="1:19" ht="24" customHeight="1" x14ac:dyDescent="0.35">
      <c r="A92" s="274" t="s">
        <v>279</v>
      </c>
      <c r="B92" s="274"/>
      <c r="C92" s="274"/>
      <c r="D92" s="274"/>
      <c r="E92" s="274"/>
      <c r="F92" s="274"/>
      <c r="G92" s="274"/>
      <c r="H92" s="274"/>
      <c r="I92" s="274"/>
      <c r="J92" s="274"/>
      <c r="K92" s="274"/>
      <c r="L92" s="274"/>
      <c r="M92" s="274"/>
      <c r="N92" s="274"/>
      <c r="O92" s="274"/>
      <c r="P92" s="274"/>
      <c r="Q92" s="274"/>
      <c r="R92" s="274"/>
    </row>
    <row r="93" spans="1:19" ht="24" customHeight="1" x14ac:dyDescent="0.35">
      <c r="A93" s="274" t="s">
        <v>654</v>
      </c>
      <c r="B93" s="274"/>
      <c r="C93" s="274"/>
      <c r="D93" s="274"/>
      <c r="E93" s="274"/>
      <c r="F93" s="274"/>
      <c r="G93" s="258"/>
      <c r="H93" s="258"/>
      <c r="I93" s="258"/>
      <c r="J93" s="258"/>
      <c r="K93" s="258"/>
      <c r="L93" s="258"/>
      <c r="M93" s="258"/>
      <c r="N93" s="258"/>
      <c r="O93" s="258"/>
      <c r="P93" s="258"/>
      <c r="Q93" s="258"/>
      <c r="R93" s="258"/>
    </row>
    <row r="94" spans="1:19" ht="24" customHeight="1" x14ac:dyDescent="0.35">
      <c r="A94" s="256"/>
      <c r="B94" s="1" t="s">
        <v>286</v>
      </c>
      <c r="C94" s="1"/>
      <c r="D94" s="23"/>
      <c r="E94" s="256"/>
      <c r="F94" s="256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</row>
    <row r="95" spans="1:19" ht="24" customHeight="1" x14ac:dyDescent="0.35">
      <c r="A95" s="266" t="s">
        <v>6</v>
      </c>
      <c r="B95" s="264" t="s">
        <v>156</v>
      </c>
      <c r="C95" s="266" t="s">
        <v>151</v>
      </c>
      <c r="D95" s="275" t="s">
        <v>150</v>
      </c>
      <c r="E95" s="277" t="s">
        <v>31</v>
      </c>
      <c r="F95" s="279" t="s">
        <v>149</v>
      </c>
      <c r="G95" s="281" t="s">
        <v>273</v>
      </c>
      <c r="H95" s="281"/>
      <c r="I95" s="281"/>
      <c r="J95" s="281" t="s">
        <v>474</v>
      </c>
      <c r="K95" s="281"/>
      <c r="L95" s="281"/>
      <c r="M95" s="281"/>
      <c r="N95" s="281"/>
      <c r="O95" s="281"/>
      <c r="P95" s="281"/>
      <c r="Q95" s="281"/>
      <c r="R95" s="281"/>
      <c r="S95" s="212" t="s">
        <v>475</v>
      </c>
    </row>
    <row r="96" spans="1:19" ht="21" customHeight="1" x14ac:dyDescent="0.35">
      <c r="A96" s="267"/>
      <c r="B96" s="268"/>
      <c r="C96" s="267"/>
      <c r="D96" s="276"/>
      <c r="E96" s="278"/>
      <c r="F96" s="280"/>
      <c r="G96" s="75" t="s">
        <v>8</v>
      </c>
      <c r="H96" s="75" t="s">
        <v>9</v>
      </c>
      <c r="I96" s="75" t="s">
        <v>10</v>
      </c>
      <c r="J96" s="75" t="s">
        <v>11</v>
      </c>
      <c r="K96" s="75" t="s">
        <v>12</v>
      </c>
      <c r="L96" s="75" t="s">
        <v>13</v>
      </c>
      <c r="M96" s="75" t="s">
        <v>14</v>
      </c>
      <c r="N96" s="75" t="s">
        <v>15</v>
      </c>
      <c r="O96" s="75" t="s">
        <v>16</v>
      </c>
      <c r="P96" s="75" t="s">
        <v>17</v>
      </c>
      <c r="Q96" s="75" t="s">
        <v>18</v>
      </c>
      <c r="R96" s="75" t="s">
        <v>19</v>
      </c>
      <c r="S96" s="117" t="s">
        <v>476</v>
      </c>
    </row>
    <row r="97" spans="1:19" ht="24" customHeight="1" x14ac:dyDescent="0.35">
      <c r="A97" s="12">
        <v>1</v>
      </c>
      <c r="B97" s="13" t="s">
        <v>511</v>
      </c>
      <c r="C97" s="13" t="s">
        <v>194</v>
      </c>
      <c r="D97" s="159">
        <v>44000</v>
      </c>
      <c r="E97" s="160" t="s">
        <v>32</v>
      </c>
      <c r="F97" s="12" t="s">
        <v>20</v>
      </c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233" t="s">
        <v>512</v>
      </c>
    </row>
    <row r="98" spans="1:19" ht="24" customHeight="1" x14ac:dyDescent="0.35">
      <c r="A98" s="14"/>
      <c r="B98" s="17" t="s">
        <v>513</v>
      </c>
      <c r="C98" s="17" t="s">
        <v>514</v>
      </c>
      <c r="D98" s="17"/>
      <c r="E98" s="6" t="s">
        <v>30</v>
      </c>
      <c r="F98" s="14" t="s">
        <v>7</v>
      </c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233">
        <v>2567</v>
      </c>
    </row>
    <row r="99" spans="1:19" ht="24" customHeight="1" x14ac:dyDescent="0.35">
      <c r="A99" s="14"/>
      <c r="B99" s="17" t="s">
        <v>30</v>
      </c>
      <c r="C99" s="17"/>
      <c r="D99" s="17"/>
      <c r="E99" s="6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233"/>
    </row>
    <row r="100" spans="1:19" ht="24" customHeight="1" x14ac:dyDescent="0.35">
      <c r="A100" s="20"/>
      <c r="B100" s="21"/>
      <c r="C100" s="21"/>
      <c r="D100" s="22"/>
      <c r="E100" s="20"/>
      <c r="F100" s="20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</row>
    <row r="101" spans="1:19" ht="24" customHeight="1" x14ac:dyDescent="0.35">
      <c r="A101" s="104" t="s">
        <v>90</v>
      </c>
      <c r="B101" s="104">
        <v>1</v>
      </c>
      <c r="C101" s="105"/>
      <c r="D101" s="120">
        <f>D97</f>
        <v>44000</v>
      </c>
      <c r="E101" s="104"/>
      <c r="F101" s="104"/>
      <c r="G101" s="105"/>
      <c r="H101" s="105"/>
      <c r="I101" s="105"/>
      <c r="J101" s="105"/>
      <c r="K101" s="105"/>
      <c r="L101" s="105"/>
      <c r="M101" s="105"/>
      <c r="N101" s="105"/>
      <c r="O101" s="105"/>
      <c r="P101" s="105"/>
      <c r="Q101" s="105"/>
      <c r="R101" s="105"/>
      <c r="S101" s="96"/>
    </row>
    <row r="102" spans="1:19" ht="24" customHeight="1" x14ac:dyDescent="0.35">
      <c r="A102" s="50"/>
      <c r="B102" s="45"/>
      <c r="C102" s="62"/>
      <c r="D102" s="157"/>
      <c r="E102" s="161"/>
      <c r="F102" s="50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</row>
    <row r="103" spans="1:19" ht="24" customHeight="1" x14ac:dyDescent="0.35">
      <c r="A103" s="257"/>
      <c r="D103" s="11"/>
      <c r="E103" s="257"/>
      <c r="F103" s="257"/>
    </row>
    <row r="104" spans="1:19" ht="24" customHeight="1" x14ac:dyDescent="0.35">
      <c r="A104" s="257"/>
      <c r="D104" s="11"/>
      <c r="E104" s="257"/>
      <c r="F104" s="257"/>
    </row>
    <row r="105" spans="1:19" ht="24" customHeight="1" x14ac:dyDescent="0.35">
      <c r="A105" s="257"/>
      <c r="D105" s="11"/>
      <c r="E105" s="257"/>
      <c r="F105" s="257"/>
    </row>
    <row r="106" spans="1:19" x14ac:dyDescent="0.35">
      <c r="E106" s="257"/>
      <c r="F106" s="257"/>
    </row>
    <row r="107" spans="1:19" x14ac:dyDescent="0.35">
      <c r="E107" s="257"/>
      <c r="F107" s="257"/>
    </row>
    <row r="108" spans="1:19" x14ac:dyDescent="0.35">
      <c r="E108" s="257"/>
      <c r="F108" s="257"/>
    </row>
    <row r="109" spans="1:19" x14ac:dyDescent="0.35">
      <c r="E109" s="257"/>
      <c r="F109" s="257"/>
    </row>
    <row r="110" spans="1:19" x14ac:dyDescent="0.35">
      <c r="E110" s="257"/>
      <c r="F110" s="257"/>
    </row>
    <row r="111" spans="1:19" x14ac:dyDescent="0.35">
      <c r="E111" s="257"/>
      <c r="F111" s="257"/>
    </row>
    <row r="112" spans="1:19" x14ac:dyDescent="0.35">
      <c r="E112" s="257"/>
      <c r="F112" s="257"/>
    </row>
    <row r="113" spans="1:19" x14ac:dyDescent="0.35">
      <c r="E113" s="257"/>
      <c r="F113" s="257"/>
    </row>
    <row r="114" spans="1:19" ht="24" customHeight="1" x14ac:dyDescent="0.35">
      <c r="A114" s="208"/>
      <c r="D114" s="11"/>
      <c r="P114" s="273"/>
      <c r="Q114" s="273"/>
      <c r="R114" s="273"/>
      <c r="S114" s="208" t="s">
        <v>270</v>
      </c>
    </row>
    <row r="115" spans="1:19" ht="24" customHeight="1" x14ac:dyDescent="0.35">
      <c r="A115" s="274" t="s">
        <v>279</v>
      </c>
      <c r="B115" s="274"/>
      <c r="C115" s="274"/>
      <c r="D115" s="274"/>
      <c r="E115" s="274"/>
      <c r="F115" s="274"/>
      <c r="G115" s="274"/>
      <c r="H115" s="274"/>
      <c r="I115" s="274"/>
      <c r="J115" s="274"/>
      <c r="K115" s="274"/>
      <c r="L115" s="274"/>
      <c r="M115" s="274"/>
      <c r="N115" s="274"/>
      <c r="O115" s="274"/>
      <c r="P115" s="274"/>
      <c r="Q115" s="274"/>
      <c r="R115" s="274"/>
    </row>
    <row r="116" spans="1:19" ht="24" customHeight="1" x14ac:dyDescent="0.35">
      <c r="A116" s="274" t="s">
        <v>471</v>
      </c>
      <c r="B116" s="274"/>
      <c r="C116" s="274"/>
      <c r="D116" s="274"/>
      <c r="E116" s="274"/>
      <c r="F116" s="274"/>
      <c r="G116" s="207"/>
      <c r="H116" s="207"/>
      <c r="I116" s="207"/>
      <c r="J116" s="207"/>
      <c r="K116" s="207"/>
      <c r="L116" s="207"/>
      <c r="M116" s="207"/>
      <c r="N116" s="207"/>
      <c r="O116" s="207"/>
      <c r="P116" s="207"/>
      <c r="Q116" s="207"/>
      <c r="R116" s="207"/>
    </row>
    <row r="117" spans="1:19" ht="24" customHeight="1" x14ac:dyDescent="0.35">
      <c r="A117" s="206"/>
      <c r="B117" s="1" t="s">
        <v>286</v>
      </c>
      <c r="C117" s="1"/>
      <c r="D117" s="23"/>
      <c r="E117" s="206"/>
      <c r="F117" s="206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9" ht="24" customHeight="1" x14ac:dyDescent="0.35">
      <c r="A118" s="266" t="s">
        <v>6</v>
      </c>
      <c r="B118" s="264" t="s">
        <v>156</v>
      </c>
      <c r="C118" s="266" t="s">
        <v>151</v>
      </c>
      <c r="D118" s="275" t="s">
        <v>150</v>
      </c>
      <c r="E118" s="277" t="s">
        <v>31</v>
      </c>
      <c r="F118" s="279" t="s">
        <v>149</v>
      </c>
      <c r="G118" s="281" t="s">
        <v>273</v>
      </c>
      <c r="H118" s="281"/>
      <c r="I118" s="281"/>
      <c r="J118" s="281" t="s">
        <v>474</v>
      </c>
      <c r="K118" s="281"/>
      <c r="L118" s="281"/>
      <c r="M118" s="281"/>
      <c r="N118" s="281"/>
      <c r="O118" s="281"/>
      <c r="P118" s="281"/>
      <c r="Q118" s="281"/>
      <c r="R118" s="281"/>
      <c r="S118" s="212" t="s">
        <v>475</v>
      </c>
    </row>
    <row r="119" spans="1:19" ht="21" customHeight="1" x14ac:dyDescent="0.35">
      <c r="A119" s="267"/>
      <c r="B119" s="268"/>
      <c r="C119" s="267"/>
      <c r="D119" s="276"/>
      <c r="E119" s="278"/>
      <c r="F119" s="280"/>
      <c r="G119" s="75" t="s">
        <v>8</v>
      </c>
      <c r="H119" s="75" t="s">
        <v>9</v>
      </c>
      <c r="I119" s="75" t="s">
        <v>10</v>
      </c>
      <c r="J119" s="75" t="s">
        <v>11</v>
      </c>
      <c r="K119" s="75" t="s">
        <v>12</v>
      </c>
      <c r="L119" s="75" t="s">
        <v>13</v>
      </c>
      <c r="M119" s="75" t="s">
        <v>14</v>
      </c>
      <c r="N119" s="75" t="s">
        <v>15</v>
      </c>
      <c r="O119" s="75" t="s">
        <v>16</v>
      </c>
      <c r="P119" s="75" t="s">
        <v>17</v>
      </c>
      <c r="Q119" s="75" t="s">
        <v>18</v>
      </c>
      <c r="R119" s="75" t="s">
        <v>19</v>
      </c>
      <c r="S119" s="117" t="s">
        <v>476</v>
      </c>
    </row>
    <row r="120" spans="1:19" ht="24" customHeight="1" x14ac:dyDescent="0.35">
      <c r="A120" s="12">
        <v>1</v>
      </c>
      <c r="B120" s="60" t="s">
        <v>507</v>
      </c>
      <c r="C120" s="13" t="s">
        <v>508</v>
      </c>
      <c r="D120" s="34">
        <v>30000</v>
      </c>
      <c r="E120" s="118" t="s">
        <v>647</v>
      </c>
      <c r="F120" s="12" t="s">
        <v>20</v>
      </c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233" t="s">
        <v>478</v>
      </c>
    </row>
    <row r="121" spans="1:19" ht="24" customHeight="1" x14ac:dyDescent="0.35">
      <c r="A121" s="14"/>
      <c r="B121" s="17" t="s">
        <v>30</v>
      </c>
      <c r="C121" s="17" t="s">
        <v>62</v>
      </c>
      <c r="D121" s="18"/>
      <c r="E121" s="29" t="s">
        <v>7</v>
      </c>
      <c r="F121" s="14" t="s">
        <v>7</v>
      </c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233" t="s">
        <v>509</v>
      </c>
    </row>
    <row r="122" spans="1:19" ht="24" customHeight="1" x14ac:dyDescent="0.35">
      <c r="A122" s="14"/>
      <c r="B122" s="17"/>
      <c r="C122" s="5" t="s">
        <v>63</v>
      </c>
      <c r="D122" s="18"/>
      <c r="E122" s="29" t="s">
        <v>140</v>
      </c>
      <c r="F122" s="15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233" t="s">
        <v>510</v>
      </c>
    </row>
    <row r="123" spans="1:19" ht="24" customHeight="1" x14ac:dyDescent="0.35">
      <c r="A123" s="14"/>
      <c r="B123" s="17"/>
      <c r="C123" s="5" t="s">
        <v>64</v>
      </c>
      <c r="D123" s="16"/>
      <c r="E123" s="14" t="s">
        <v>27</v>
      </c>
      <c r="F123" s="14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233">
        <v>2567</v>
      </c>
    </row>
    <row r="124" spans="1:19" ht="24" customHeight="1" x14ac:dyDescent="0.35">
      <c r="A124" s="14"/>
      <c r="B124" s="17"/>
      <c r="C124" s="5" t="s">
        <v>65</v>
      </c>
      <c r="D124" s="16"/>
      <c r="E124" s="14"/>
      <c r="F124" s="14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86"/>
    </row>
    <row r="125" spans="1:19" ht="24" customHeight="1" x14ac:dyDescent="0.35">
      <c r="A125" s="14"/>
      <c r="B125" s="17"/>
      <c r="C125" s="9"/>
      <c r="D125" s="16"/>
      <c r="E125" s="14"/>
      <c r="F125" s="14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86"/>
    </row>
    <row r="126" spans="1:19" ht="24" customHeight="1" x14ac:dyDescent="0.35">
      <c r="A126" s="20"/>
      <c r="B126" s="21"/>
      <c r="C126" s="21"/>
      <c r="D126" s="22"/>
      <c r="E126" s="20"/>
      <c r="F126" s="20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</row>
    <row r="127" spans="1:19" ht="24" customHeight="1" x14ac:dyDescent="0.35">
      <c r="A127" s="14">
        <v>2</v>
      </c>
      <c r="B127" s="5" t="s">
        <v>82</v>
      </c>
      <c r="C127" s="17" t="s">
        <v>92</v>
      </c>
      <c r="D127" s="18">
        <v>55000</v>
      </c>
      <c r="E127" s="29" t="s">
        <v>37</v>
      </c>
      <c r="F127" s="14" t="s">
        <v>20</v>
      </c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233" t="s">
        <v>486</v>
      </c>
    </row>
    <row r="128" spans="1:19" ht="24" customHeight="1" x14ac:dyDescent="0.35">
      <c r="A128" s="14"/>
      <c r="B128" s="5" t="s">
        <v>43</v>
      </c>
      <c r="C128" s="5" t="s">
        <v>93</v>
      </c>
      <c r="D128" s="18"/>
      <c r="E128" s="29" t="s">
        <v>111</v>
      </c>
      <c r="F128" s="14" t="s">
        <v>7</v>
      </c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233">
        <v>2567</v>
      </c>
    </row>
    <row r="129" spans="1:19" ht="24" customHeight="1" x14ac:dyDescent="0.35">
      <c r="A129" s="14"/>
      <c r="B129" s="17"/>
      <c r="C129" s="17" t="s">
        <v>80</v>
      </c>
      <c r="D129" s="18"/>
      <c r="E129" s="29" t="s">
        <v>27</v>
      </c>
      <c r="F129" s="15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86"/>
    </row>
    <row r="130" spans="1:19" ht="24" customHeight="1" x14ac:dyDescent="0.35">
      <c r="A130" s="14"/>
      <c r="B130" s="17"/>
      <c r="C130" s="17" t="s">
        <v>141</v>
      </c>
      <c r="D130" s="16"/>
      <c r="E130" s="14"/>
      <c r="F130" s="14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86"/>
    </row>
    <row r="131" spans="1:19" ht="24" customHeight="1" x14ac:dyDescent="0.35">
      <c r="A131" s="14"/>
      <c r="B131" s="17"/>
      <c r="C131" s="9" t="s">
        <v>147</v>
      </c>
      <c r="D131" s="27"/>
      <c r="E131" s="14"/>
      <c r="F131" s="14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86"/>
    </row>
    <row r="132" spans="1:19" ht="24" customHeight="1" x14ac:dyDescent="0.35">
      <c r="A132" s="20"/>
      <c r="B132" s="21"/>
      <c r="C132" s="21"/>
      <c r="D132" s="22"/>
      <c r="E132" s="20"/>
      <c r="F132" s="20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</row>
    <row r="133" spans="1:19" ht="24" customHeight="1" x14ac:dyDescent="0.35">
      <c r="A133" s="50"/>
      <c r="B133" s="45"/>
      <c r="C133" s="45"/>
      <c r="D133" s="157"/>
      <c r="E133" s="50"/>
      <c r="F133" s="50"/>
      <c r="G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</row>
    <row r="134" spans="1:19" ht="24" customHeight="1" x14ac:dyDescent="0.35">
      <c r="A134" s="208"/>
      <c r="D134" s="11"/>
    </row>
    <row r="135" spans="1:19" ht="24" customHeight="1" x14ac:dyDescent="0.35">
      <c r="A135" s="208"/>
      <c r="D135" s="11"/>
    </row>
    <row r="136" spans="1:19" ht="24" customHeight="1" x14ac:dyDescent="0.35">
      <c r="A136" s="208"/>
      <c r="D136" s="11"/>
      <c r="P136" s="273"/>
      <c r="Q136" s="273"/>
      <c r="R136" s="273"/>
      <c r="S136" s="208" t="s">
        <v>270</v>
      </c>
    </row>
    <row r="137" spans="1:19" ht="24" customHeight="1" x14ac:dyDescent="0.35">
      <c r="A137" s="274" t="s">
        <v>279</v>
      </c>
      <c r="B137" s="274"/>
      <c r="C137" s="274"/>
      <c r="D137" s="274"/>
      <c r="E137" s="274"/>
      <c r="F137" s="274"/>
      <c r="G137" s="274"/>
      <c r="H137" s="274"/>
      <c r="I137" s="274"/>
      <c r="J137" s="274"/>
      <c r="K137" s="274"/>
      <c r="L137" s="274"/>
      <c r="M137" s="274"/>
      <c r="N137" s="274"/>
      <c r="O137" s="274"/>
      <c r="P137" s="274"/>
      <c r="Q137" s="274"/>
      <c r="R137" s="274"/>
    </row>
    <row r="138" spans="1:19" ht="24" customHeight="1" x14ac:dyDescent="0.35">
      <c r="A138" s="274" t="s">
        <v>471</v>
      </c>
      <c r="B138" s="274"/>
      <c r="C138" s="274"/>
      <c r="D138" s="274"/>
      <c r="E138" s="274"/>
      <c r="F138" s="274"/>
      <c r="G138" s="207"/>
      <c r="H138" s="207"/>
      <c r="I138" s="207"/>
      <c r="J138" s="207"/>
      <c r="K138" s="207"/>
      <c r="L138" s="207"/>
      <c r="M138" s="207"/>
      <c r="N138" s="207"/>
      <c r="O138" s="207"/>
      <c r="P138" s="207"/>
      <c r="Q138" s="207"/>
      <c r="R138" s="207"/>
    </row>
    <row r="139" spans="1:19" ht="24" customHeight="1" x14ac:dyDescent="0.35">
      <c r="A139" s="206"/>
      <c r="B139" s="1" t="s">
        <v>286</v>
      </c>
      <c r="C139" s="1"/>
      <c r="D139" s="23"/>
      <c r="E139" s="206"/>
      <c r="F139" s="206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</row>
    <row r="140" spans="1:19" ht="24" customHeight="1" x14ac:dyDescent="0.35">
      <c r="A140" s="266" t="s">
        <v>6</v>
      </c>
      <c r="B140" s="264" t="s">
        <v>156</v>
      </c>
      <c r="C140" s="266" t="s">
        <v>151</v>
      </c>
      <c r="D140" s="275" t="s">
        <v>150</v>
      </c>
      <c r="E140" s="277" t="s">
        <v>31</v>
      </c>
      <c r="F140" s="279" t="s">
        <v>149</v>
      </c>
      <c r="G140" s="281" t="s">
        <v>273</v>
      </c>
      <c r="H140" s="281"/>
      <c r="I140" s="281"/>
      <c r="J140" s="281" t="s">
        <v>474</v>
      </c>
      <c r="K140" s="281"/>
      <c r="L140" s="281"/>
      <c r="M140" s="281"/>
      <c r="N140" s="281"/>
      <c r="O140" s="281"/>
      <c r="P140" s="281"/>
      <c r="Q140" s="281"/>
      <c r="R140" s="281"/>
      <c r="S140" s="212" t="s">
        <v>475</v>
      </c>
    </row>
    <row r="141" spans="1:19" ht="21" customHeight="1" x14ac:dyDescent="0.35">
      <c r="A141" s="267"/>
      <c r="B141" s="268"/>
      <c r="C141" s="267"/>
      <c r="D141" s="276"/>
      <c r="E141" s="278"/>
      <c r="F141" s="280"/>
      <c r="G141" s="75" t="s">
        <v>8</v>
      </c>
      <c r="H141" s="75" t="s">
        <v>9</v>
      </c>
      <c r="I141" s="75" t="s">
        <v>10</v>
      </c>
      <c r="J141" s="75" t="s">
        <v>11</v>
      </c>
      <c r="K141" s="75" t="s">
        <v>12</v>
      </c>
      <c r="L141" s="75" t="s">
        <v>13</v>
      </c>
      <c r="M141" s="75" t="s">
        <v>14</v>
      </c>
      <c r="N141" s="75" t="s">
        <v>15</v>
      </c>
      <c r="O141" s="75" t="s">
        <v>16</v>
      </c>
      <c r="P141" s="75" t="s">
        <v>17</v>
      </c>
      <c r="Q141" s="75" t="s">
        <v>18</v>
      </c>
      <c r="R141" s="75" t="s">
        <v>19</v>
      </c>
      <c r="S141" s="117" t="s">
        <v>476</v>
      </c>
    </row>
    <row r="142" spans="1:19" ht="24" customHeight="1" x14ac:dyDescent="0.35">
      <c r="A142" s="14">
        <v>3</v>
      </c>
      <c r="B142" s="17" t="s">
        <v>515</v>
      </c>
      <c r="C142" s="17" t="s">
        <v>81</v>
      </c>
      <c r="D142" s="16">
        <v>30000</v>
      </c>
      <c r="E142" s="29" t="s">
        <v>111</v>
      </c>
      <c r="F142" s="14" t="s">
        <v>20</v>
      </c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233" t="s">
        <v>491</v>
      </c>
    </row>
    <row r="143" spans="1:19" ht="24" customHeight="1" x14ac:dyDescent="0.35">
      <c r="A143" s="14"/>
      <c r="B143" s="17" t="s">
        <v>516</v>
      </c>
      <c r="C143" s="5" t="s">
        <v>287</v>
      </c>
      <c r="D143" s="17"/>
      <c r="E143" s="29" t="s">
        <v>27</v>
      </c>
      <c r="F143" s="14" t="s">
        <v>7</v>
      </c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233">
        <v>2567</v>
      </c>
    </row>
    <row r="144" spans="1:19" ht="24" customHeight="1" x14ac:dyDescent="0.35">
      <c r="A144" s="14"/>
      <c r="B144" s="17" t="s">
        <v>517</v>
      </c>
      <c r="C144" s="17" t="s">
        <v>146</v>
      </c>
      <c r="D144" s="17"/>
      <c r="E144" s="119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86"/>
    </row>
    <row r="145" spans="1:19" ht="24" customHeight="1" x14ac:dyDescent="0.35">
      <c r="A145" s="14"/>
      <c r="B145" s="17"/>
      <c r="C145" s="17" t="s">
        <v>288</v>
      </c>
      <c r="D145" s="17"/>
      <c r="E145" s="119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86"/>
    </row>
    <row r="146" spans="1:19" ht="24" customHeight="1" x14ac:dyDescent="0.35">
      <c r="A146" s="14"/>
      <c r="B146" s="17"/>
      <c r="C146" s="5"/>
      <c r="D146" s="16"/>
      <c r="E146" s="29"/>
      <c r="F146" s="14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86"/>
    </row>
    <row r="147" spans="1:19" ht="24" customHeight="1" x14ac:dyDescent="0.35">
      <c r="A147" s="104" t="s">
        <v>90</v>
      </c>
      <c r="B147" s="104">
        <v>3</v>
      </c>
      <c r="C147" s="105"/>
      <c r="D147" s="120">
        <f>SUM(D120:D146)</f>
        <v>115000</v>
      </c>
      <c r="E147" s="104"/>
      <c r="F147" s="104"/>
      <c r="G147" s="105"/>
      <c r="H147" s="105"/>
      <c r="I147" s="105"/>
      <c r="J147" s="105"/>
      <c r="K147" s="105"/>
      <c r="L147" s="105"/>
      <c r="M147" s="105"/>
      <c r="N147" s="105"/>
      <c r="O147" s="105"/>
      <c r="P147" s="105"/>
      <c r="Q147" s="105"/>
      <c r="R147" s="105"/>
      <c r="S147" s="96"/>
    </row>
    <row r="148" spans="1:19" ht="24" customHeight="1" x14ac:dyDescent="0.35">
      <c r="A148" s="50"/>
      <c r="B148" s="45"/>
      <c r="C148" s="62"/>
      <c r="D148" s="157"/>
      <c r="E148" s="161"/>
      <c r="F148" s="50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</row>
    <row r="149" spans="1:19" ht="24" customHeight="1" x14ac:dyDescent="0.35">
      <c r="A149" s="208"/>
      <c r="D149" s="11"/>
    </row>
    <row r="150" spans="1:19" ht="24" customHeight="1" x14ac:dyDescent="0.35">
      <c r="A150" s="208"/>
      <c r="D150" s="11"/>
    </row>
    <row r="151" spans="1:19" ht="24" customHeight="1" x14ac:dyDescent="0.35">
      <c r="A151" s="208"/>
      <c r="D151" s="11"/>
    </row>
  </sheetData>
  <mergeCells count="79">
    <mergeCell ref="A6:F6"/>
    <mergeCell ref="A2:S2"/>
    <mergeCell ref="A3:S3"/>
    <mergeCell ref="A4:S4"/>
    <mergeCell ref="A5:R5"/>
    <mergeCell ref="G8:I8"/>
    <mergeCell ref="J8:R8"/>
    <mergeCell ref="P24:R24"/>
    <mergeCell ref="A25:R25"/>
    <mergeCell ref="A26:F26"/>
    <mergeCell ref="A8:A9"/>
    <mergeCell ref="B8:B9"/>
    <mergeCell ref="C8:C9"/>
    <mergeCell ref="D8:D9"/>
    <mergeCell ref="E8:E9"/>
    <mergeCell ref="F8:F9"/>
    <mergeCell ref="G28:I28"/>
    <mergeCell ref="J28:R28"/>
    <mergeCell ref="P46:R46"/>
    <mergeCell ref="A47:R47"/>
    <mergeCell ref="A48:F48"/>
    <mergeCell ref="A28:A29"/>
    <mergeCell ref="B28:B29"/>
    <mergeCell ref="C28:C29"/>
    <mergeCell ref="D28:D29"/>
    <mergeCell ref="E28:E29"/>
    <mergeCell ref="C50:C51"/>
    <mergeCell ref="D50:D51"/>
    <mergeCell ref="E50:E51"/>
    <mergeCell ref="F50:F51"/>
    <mergeCell ref="F28:F29"/>
    <mergeCell ref="J73:R73"/>
    <mergeCell ref="P114:R114"/>
    <mergeCell ref="A115:R115"/>
    <mergeCell ref="A116:F116"/>
    <mergeCell ref="G50:I50"/>
    <mergeCell ref="J50:R50"/>
    <mergeCell ref="P69:R69"/>
    <mergeCell ref="A70:R70"/>
    <mergeCell ref="A71:F71"/>
    <mergeCell ref="A73:A74"/>
    <mergeCell ref="B73:B74"/>
    <mergeCell ref="C73:C74"/>
    <mergeCell ref="D73:D74"/>
    <mergeCell ref="E73:E74"/>
    <mergeCell ref="A50:A51"/>
    <mergeCell ref="B50:B51"/>
    <mergeCell ref="D118:D119"/>
    <mergeCell ref="E118:E119"/>
    <mergeCell ref="F118:F119"/>
    <mergeCell ref="F73:F74"/>
    <mergeCell ref="G73:I73"/>
    <mergeCell ref="F140:F141"/>
    <mergeCell ref="G140:I140"/>
    <mergeCell ref="J140:R140"/>
    <mergeCell ref="G118:I118"/>
    <mergeCell ref="J118:R118"/>
    <mergeCell ref="P136:R136"/>
    <mergeCell ref="A137:R137"/>
    <mergeCell ref="A138:F138"/>
    <mergeCell ref="A140:A141"/>
    <mergeCell ref="B140:B141"/>
    <mergeCell ref="C140:C141"/>
    <mergeCell ref="D140:D141"/>
    <mergeCell ref="E140:E141"/>
    <mergeCell ref="A118:A119"/>
    <mergeCell ref="B118:B119"/>
    <mergeCell ref="C118:C119"/>
    <mergeCell ref="P91:R91"/>
    <mergeCell ref="A92:R92"/>
    <mergeCell ref="A93:F93"/>
    <mergeCell ref="A95:A96"/>
    <mergeCell ref="B95:B96"/>
    <mergeCell ref="C95:C96"/>
    <mergeCell ref="D95:D96"/>
    <mergeCell ref="E95:E96"/>
    <mergeCell ref="F95:F96"/>
    <mergeCell ref="G95:I95"/>
    <mergeCell ref="J95:R95"/>
  </mergeCells>
  <pageMargins left="0.39370078740157483" right="0.39370078740157483" top="0.98425196850393704" bottom="0.39370078740157483" header="0.51181102362204722" footer="0.31496062992125984"/>
  <pageSetup paperSize="9" scale="95" firstPageNumber="9" orientation="landscape" useFirstPageNumber="1" r:id="rId1"/>
  <headerFooter alignWithMargins="0">
    <oddFooter>&amp;L&amp;"TH SarabunPSK,ธรรมดา"&amp;16แผนการดำเนินงาน ประจำปีงบประมาณ พ.ศ.2567&amp;C&amp;"TH SarabunPSK,ธรรมดา"&amp;16&amp;P&amp;R&amp;"TH SarabunPSK,ธรรมดา"&amp;16ยุทธศาสตร์ที่ 1 การเสริมสร้างความมั่นคง (ผด.02)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BEE6D-ABD3-4FF7-97BD-0E06891CE06E}">
  <sheetPr>
    <tabColor rgb="FFC00000"/>
  </sheetPr>
  <dimension ref="A1:U268"/>
  <sheetViews>
    <sheetView view="pageBreakPreview" topLeftCell="A184" zoomScaleNormal="100" zoomScaleSheetLayoutView="100" workbookViewId="0">
      <selection activeCell="E171" sqref="E171"/>
    </sheetView>
  </sheetViews>
  <sheetFormatPr defaultRowHeight="21" x14ac:dyDescent="0.35"/>
  <cols>
    <col min="1" max="1" width="6" style="2" customWidth="1"/>
    <col min="2" max="2" width="23.5703125" style="2" customWidth="1"/>
    <col min="3" max="3" width="32.140625" style="2" customWidth="1"/>
    <col min="4" max="4" width="10.85546875" style="2" customWidth="1"/>
    <col min="5" max="5" width="10.28515625" style="208" customWidth="1"/>
    <col min="6" max="6" width="12.42578125" style="208" customWidth="1"/>
    <col min="7" max="12" width="3.5703125" style="2" customWidth="1"/>
    <col min="13" max="13" width="4" style="2" customWidth="1"/>
    <col min="14" max="18" width="3.5703125" style="2" customWidth="1"/>
    <col min="19" max="19" width="10.7109375" style="2" customWidth="1"/>
    <col min="20" max="16384" width="9.140625" style="2"/>
  </cols>
  <sheetData>
    <row r="1" spans="1:19" ht="22.5" customHeight="1" x14ac:dyDescent="0.35">
      <c r="P1" s="273"/>
      <c r="Q1" s="273"/>
      <c r="R1" s="273"/>
      <c r="S1" s="2" t="s">
        <v>270</v>
      </c>
    </row>
    <row r="2" spans="1:19" x14ac:dyDescent="0.35">
      <c r="A2" s="272" t="s">
        <v>278</v>
      </c>
      <c r="B2" s="272"/>
      <c r="C2" s="272"/>
      <c r="D2" s="272"/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</row>
    <row r="3" spans="1:19" x14ac:dyDescent="0.35">
      <c r="A3" s="272" t="s">
        <v>473</v>
      </c>
      <c r="B3" s="272"/>
      <c r="C3" s="272"/>
      <c r="D3" s="272"/>
      <c r="E3" s="272"/>
      <c r="F3" s="272"/>
      <c r="G3" s="272"/>
      <c r="H3" s="272"/>
      <c r="I3" s="272"/>
      <c r="J3" s="272"/>
      <c r="K3" s="272"/>
      <c r="L3" s="272"/>
      <c r="M3" s="272"/>
      <c r="N3" s="272"/>
      <c r="O3" s="272"/>
      <c r="P3" s="272"/>
      <c r="Q3" s="272"/>
      <c r="R3" s="272"/>
    </row>
    <row r="4" spans="1:19" x14ac:dyDescent="0.35">
      <c r="A4" s="272" t="s">
        <v>3</v>
      </c>
      <c r="B4" s="272"/>
      <c r="C4" s="272"/>
      <c r="D4" s="272"/>
      <c r="E4" s="272"/>
      <c r="F4" s="272"/>
      <c r="G4" s="272"/>
      <c r="H4" s="272"/>
      <c r="I4" s="272"/>
      <c r="J4" s="272"/>
      <c r="K4" s="272"/>
      <c r="L4" s="272"/>
      <c r="M4" s="272"/>
      <c r="N4" s="272"/>
      <c r="O4" s="272"/>
      <c r="P4" s="272"/>
      <c r="Q4" s="272"/>
      <c r="R4" s="272"/>
    </row>
    <row r="5" spans="1:19" ht="24" customHeight="1" x14ac:dyDescent="0.35">
      <c r="A5" s="274" t="s">
        <v>289</v>
      </c>
      <c r="B5" s="274"/>
      <c r="C5" s="274"/>
      <c r="D5" s="274"/>
      <c r="E5" s="274"/>
      <c r="F5" s="274"/>
      <c r="G5" s="274"/>
      <c r="H5" s="274"/>
      <c r="I5" s="274"/>
      <c r="J5" s="274"/>
      <c r="K5" s="274"/>
      <c r="L5" s="274"/>
      <c r="M5" s="274"/>
      <c r="N5" s="274"/>
      <c r="O5" s="274"/>
      <c r="P5" s="274"/>
      <c r="Q5" s="274"/>
      <c r="R5" s="274"/>
    </row>
    <row r="6" spans="1:19" ht="24" customHeight="1" x14ac:dyDescent="0.35">
      <c r="A6" s="274" t="s">
        <v>291</v>
      </c>
      <c r="B6" s="274"/>
      <c r="C6" s="274"/>
      <c r="D6" s="274"/>
      <c r="E6" s="274"/>
      <c r="F6" s="274"/>
      <c r="G6" s="207"/>
      <c r="H6" s="207"/>
      <c r="I6" s="207"/>
      <c r="J6" s="207"/>
      <c r="K6" s="207"/>
      <c r="L6" s="207"/>
      <c r="M6" s="207"/>
      <c r="N6" s="207"/>
      <c r="O6" s="207"/>
      <c r="P6" s="207"/>
      <c r="Q6" s="207"/>
      <c r="R6" s="207"/>
    </row>
    <row r="7" spans="1:19" ht="24" customHeight="1" x14ac:dyDescent="0.35">
      <c r="A7" s="206"/>
      <c r="B7" s="1" t="s">
        <v>290</v>
      </c>
      <c r="C7" s="1"/>
      <c r="D7" s="23"/>
      <c r="E7" s="206"/>
      <c r="F7" s="206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9" ht="24" customHeight="1" x14ac:dyDescent="0.35">
      <c r="A8" s="266" t="s">
        <v>6</v>
      </c>
      <c r="B8" s="264" t="s">
        <v>156</v>
      </c>
      <c r="C8" s="266" t="s">
        <v>151</v>
      </c>
      <c r="D8" s="275" t="s">
        <v>150</v>
      </c>
      <c r="E8" s="277" t="s">
        <v>31</v>
      </c>
      <c r="F8" s="279" t="s">
        <v>149</v>
      </c>
      <c r="G8" s="281" t="s">
        <v>273</v>
      </c>
      <c r="H8" s="281"/>
      <c r="I8" s="281"/>
      <c r="J8" s="281" t="s">
        <v>474</v>
      </c>
      <c r="K8" s="281"/>
      <c r="L8" s="281"/>
      <c r="M8" s="281"/>
      <c r="N8" s="281"/>
      <c r="O8" s="281"/>
      <c r="P8" s="281"/>
      <c r="Q8" s="281"/>
      <c r="R8" s="281"/>
      <c r="S8" s="212" t="s">
        <v>475</v>
      </c>
    </row>
    <row r="9" spans="1:19" ht="21" customHeight="1" x14ac:dyDescent="0.35">
      <c r="A9" s="267"/>
      <c r="B9" s="268"/>
      <c r="C9" s="267"/>
      <c r="D9" s="276"/>
      <c r="E9" s="278"/>
      <c r="F9" s="280"/>
      <c r="G9" s="75" t="s">
        <v>8</v>
      </c>
      <c r="H9" s="75" t="s">
        <v>9</v>
      </c>
      <c r="I9" s="75" t="s">
        <v>10</v>
      </c>
      <c r="J9" s="75" t="s">
        <v>11</v>
      </c>
      <c r="K9" s="75" t="s">
        <v>12</v>
      </c>
      <c r="L9" s="75" t="s">
        <v>13</v>
      </c>
      <c r="M9" s="75" t="s">
        <v>14</v>
      </c>
      <c r="N9" s="75" t="s">
        <v>15</v>
      </c>
      <c r="O9" s="75" t="s">
        <v>16</v>
      </c>
      <c r="P9" s="75" t="s">
        <v>17</v>
      </c>
      <c r="Q9" s="75" t="s">
        <v>18</v>
      </c>
      <c r="R9" s="75" t="s">
        <v>19</v>
      </c>
      <c r="S9" s="117" t="s">
        <v>476</v>
      </c>
    </row>
    <row r="10" spans="1:19" ht="24" customHeight="1" x14ac:dyDescent="0.35">
      <c r="A10" s="52">
        <v>1</v>
      </c>
      <c r="B10" s="5" t="s">
        <v>114</v>
      </c>
      <c r="C10" s="9" t="s">
        <v>115</v>
      </c>
      <c r="D10" s="18">
        <v>5000</v>
      </c>
      <c r="E10" s="14" t="s">
        <v>28</v>
      </c>
      <c r="F10" s="14" t="s">
        <v>21</v>
      </c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4" t="s">
        <v>491</v>
      </c>
    </row>
    <row r="11" spans="1:19" ht="24" customHeight="1" x14ac:dyDescent="0.35">
      <c r="A11" s="14"/>
      <c r="B11" s="5" t="s">
        <v>108</v>
      </c>
      <c r="C11" s="17" t="s">
        <v>99</v>
      </c>
      <c r="D11" s="18"/>
      <c r="E11" s="4" t="s">
        <v>103</v>
      </c>
      <c r="F11" s="14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4">
        <v>2567</v>
      </c>
    </row>
    <row r="12" spans="1:19" ht="24" customHeight="1" x14ac:dyDescent="0.35">
      <c r="A12" s="14"/>
      <c r="B12" s="17"/>
      <c r="C12" s="5" t="s">
        <v>249</v>
      </c>
      <c r="D12" s="18"/>
      <c r="E12" s="4" t="s">
        <v>30</v>
      </c>
      <c r="F12" s="14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</row>
    <row r="13" spans="1:19" ht="24" customHeight="1" x14ac:dyDescent="0.35">
      <c r="A13" s="14"/>
      <c r="B13" s="5"/>
      <c r="C13" s="5" t="s">
        <v>159</v>
      </c>
      <c r="D13" s="61"/>
      <c r="E13" s="4"/>
      <c r="F13" s="4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</row>
    <row r="14" spans="1:19" ht="24" customHeight="1" x14ac:dyDescent="0.35">
      <c r="A14" s="20"/>
      <c r="B14" s="37"/>
      <c r="C14" s="63"/>
      <c r="D14" s="21"/>
      <c r="E14" s="22"/>
      <c r="F14" s="20"/>
      <c r="G14" s="20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</row>
    <row r="15" spans="1:19" ht="24" customHeight="1" x14ac:dyDescent="0.35">
      <c r="A15" s="14">
        <v>2</v>
      </c>
      <c r="B15" s="84" t="s">
        <v>100</v>
      </c>
      <c r="C15" s="84" t="s">
        <v>101</v>
      </c>
      <c r="D15" s="85">
        <v>5000</v>
      </c>
      <c r="E15" s="14" t="s">
        <v>28</v>
      </c>
      <c r="F15" s="14" t="s">
        <v>21</v>
      </c>
      <c r="G15" s="87"/>
      <c r="H15" s="17"/>
      <c r="I15" s="9"/>
      <c r="J15" s="17"/>
      <c r="K15" s="9"/>
      <c r="L15" s="17"/>
      <c r="M15" s="9"/>
      <c r="N15" s="17"/>
      <c r="O15" s="9"/>
      <c r="P15" s="17"/>
      <c r="Q15" s="17"/>
      <c r="R15" s="17"/>
      <c r="S15" s="14" t="s">
        <v>491</v>
      </c>
    </row>
    <row r="16" spans="1:19" ht="24" customHeight="1" x14ac:dyDescent="0.35">
      <c r="A16" s="82"/>
      <c r="B16" s="17" t="s">
        <v>110</v>
      </c>
      <c r="C16" s="5" t="s">
        <v>102</v>
      </c>
      <c r="D16" s="28"/>
      <c r="E16" s="4" t="s">
        <v>103</v>
      </c>
      <c r="F16" s="14"/>
      <c r="G16" s="14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4">
        <v>2567</v>
      </c>
    </row>
    <row r="17" spans="1:19" ht="24" customHeight="1" x14ac:dyDescent="0.35">
      <c r="A17" s="14"/>
      <c r="B17" s="17" t="s">
        <v>30</v>
      </c>
      <c r="C17" s="5" t="s">
        <v>248</v>
      </c>
      <c r="D17" s="27"/>
      <c r="E17" s="4" t="s">
        <v>30</v>
      </c>
      <c r="F17" s="14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</row>
    <row r="18" spans="1:19" ht="24" customHeight="1" x14ac:dyDescent="0.35">
      <c r="A18" s="4"/>
      <c r="B18" s="17"/>
      <c r="C18" s="17" t="s">
        <v>158</v>
      </c>
      <c r="D18" s="43"/>
      <c r="E18" s="4"/>
      <c r="F18" s="4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</row>
    <row r="19" spans="1:19" ht="24" customHeight="1" x14ac:dyDescent="0.35">
      <c r="A19" s="21"/>
      <c r="B19" s="21"/>
      <c r="C19" s="21"/>
      <c r="D19" s="127"/>
      <c r="E19" s="21"/>
      <c r="F19" s="37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</row>
    <row r="20" spans="1:19" ht="24" customHeight="1" x14ac:dyDescent="0.35">
      <c r="D20" s="162"/>
      <c r="E20" s="2"/>
      <c r="F20" s="40"/>
    </row>
    <row r="21" spans="1:19" ht="24" customHeight="1" x14ac:dyDescent="0.35">
      <c r="D21" s="162"/>
      <c r="E21" s="2"/>
      <c r="F21" s="40"/>
    </row>
    <row r="22" spans="1:19" ht="24" customHeight="1" x14ac:dyDescent="0.35">
      <c r="D22" s="162"/>
      <c r="E22" s="2"/>
      <c r="F22" s="40"/>
    </row>
    <row r="23" spans="1:19" ht="24" customHeight="1" x14ac:dyDescent="0.35">
      <c r="D23" s="162"/>
      <c r="E23" s="2"/>
      <c r="F23" s="40"/>
      <c r="P23" s="273"/>
      <c r="Q23" s="273"/>
      <c r="R23" s="273"/>
      <c r="S23" s="2" t="s">
        <v>270</v>
      </c>
    </row>
    <row r="24" spans="1:19" ht="24" customHeight="1" x14ac:dyDescent="0.35">
      <c r="A24" s="274" t="s">
        <v>289</v>
      </c>
      <c r="B24" s="274"/>
      <c r="C24" s="274"/>
      <c r="D24" s="274"/>
      <c r="E24" s="274"/>
      <c r="F24" s="274"/>
      <c r="G24" s="274"/>
      <c r="H24" s="274"/>
      <c r="I24" s="274"/>
      <c r="J24" s="274"/>
      <c r="K24" s="274"/>
      <c r="L24" s="274"/>
      <c r="M24" s="274"/>
      <c r="N24" s="274"/>
      <c r="O24" s="274"/>
      <c r="P24" s="274"/>
      <c r="Q24" s="274"/>
      <c r="R24" s="274"/>
    </row>
    <row r="25" spans="1:19" ht="24" customHeight="1" x14ac:dyDescent="0.35">
      <c r="A25" s="274" t="s">
        <v>291</v>
      </c>
      <c r="B25" s="274"/>
      <c r="C25" s="274"/>
      <c r="D25" s="274"/>
      <c r="E25" s="274"/>
      <c r="F25" s="274"/>
      <c r="G25" s="207"/>
      <c r="H25" s="207"/>
      <c r="I25" s="207"/>
      <c r="J25" s="207"/>
      <c r="K25" s="207"/>
      <c r="L25" s="207"/>
      <c r="M25" s="207"/>
      <c r="N25" s="207"/>
      <c r="O25" s="207"/>
      <c r="P25" s="207"/>
      <c r="Q25" s="207"/>
      <c r="R25" s="207"/>
    </row>
    <row r="26" spans="1:19" ht="24" customHeight="1" x14ac:dyDescent="0.35">
      <c r="A26" s="206"/>
      <c r="B26" s="1" t="s">
        <v>290</v>
      </c>
      <c r="C26" s="1"/>
      <c r="D26" s="23"/>
      <c r="E26" s="206"/>
      <c r="F26" s="206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19" ht="24" customHeight="1" x14ac:dyDescent="0.35">
      <c r="A27" s="266" t="s">
        <v>6</v>
      </c>
      <c r="B27" s="264" t="s">
        <v>156</v>
      </c>
      <c r="C27" s="266" t="s">
        <v>151</v>
      </c>
      <c r="D27" s="275" t="s">
        <v>150</v>
      </c>
      <c r="E27" s="277" t="s">
        <v>31</v>
      </c>
      <c r="F27" s="279" t="s">
        <v>149</v>
      </c>
      <c r="G27" s="281" t="s">
        <v>273</v>
      </c>
      <c r="H27" s="281"/>
      <c r="I27" s="281"/>
      <c r="J27" s="281" t="s">
        <v>474</v>
      </c>
      <c r="K27" s="281"/>
      <c r="L27" s="281"/>
      <c r="M27" s="281"/>
      <c r="N27" s="281"/>
      <c r="O27" s="281"/>
      <c r="P27" s="281"/>
      <c r="Q27" s="281"/>
      <c r="R27" s="281"/>
      <c r="S27" s="212" t="s">
        <v>475</v>
      </c>
    </row>
    <row r="28" spans="1:19" ht="21" customHeight="1" x14ac:dyDescent="0.35">
      <c r="A28" s="267"/>
      <c r="B28" s="268"/>
      <c r="C28" s="267"/>
      <c r="D28" s="276"/>
      <c r="E28" s="278"/>
      <c r="F28" s="280"/>
      <c r="G28" s="75" t="s">
        <v>8</v>
      </c>
      <c r="H28" s="75" t="s">
        <v>9</v>
      </c>
      <c r="I28" s="75" t="s">
        <v>10</v>
      </c>
      <c r="J28" s="75" t="s">
        <v>11</v>
      </c>
      <c r="K28" s="75" t="s">
        <v>12</v>
      </c>
      <c r="L28" s="75" t="s">
        <v>13</v>
      </c>
      <c r="M28" s="75" t="s">
        <v>14</v>
      </c>
      <c r="N28" s="75" t="s">
        <v>15</v>
      </c>
      <c r="O28" s="75" t="s">
        <v>16</v>
      </c>
      <c r="P28" s="75" t="s">
        <v>17</v>
      </c>
      <c r="Q28" s="75" t="s">
        <v>18</v>
      </c>
      <c r="R28" s="75" t="s">
        <v>19</v>
      </c>
      <c r="S28" s="117" t="s">
        <v>476</v>
      </c>
    </row>
    <row r="29" spans="1:19" ht="24" customHeight="1" x14ac:dyDescent="0.35">
      <c r="A29" s="14">
        <v>3</v>
      </c>
      <c r="B29" s="17" t="s">
        <v>638</v>
      </c>
      <c r="C29" s="5" t="s">
        <v>602</v>
      </c>
      <c r="D29" s="27">
        <v>5000</v>
      </c>
      <c r="E29" s="14" t="s">
        <v>437</v>
      </c>
      <c r="F29" s="14" t="s">
        <v>21</v>
      </c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4" t="s">
        <v>490</v>
      </c>
    </row>
    <row r="30" spans="1:19" ht="24" customHeight="1" x14ac:dyDescent="0.35">
      <c r="A30" s="17"/>
      <c r="B30" s="17" t="s">
        <v>110</v>
      </c>
      <c r="C30" s="5" t="s">
        <v>603</v>
      </c>
      <c r="D30" s="28"/>
      <c r="E30" s="4" t="s">
        <v>104</v>
      </c>
      <c r="F30" s="15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4">
        <v>2567</v>
      </c>
    </row>
    <row r="31" spans="1:19" ht="24" customHeight="1" x14ac:dyDescent="0.35">
      <c r="A31" s="17"/>
      <c r="B31" s="17" t="s">
        <v>30</v>
      </c>
      <c r="C31" s="5" t="s">
        <v>604</v>
      </c>
      <c r="D31" s="28"/>
      <c r="E31" s="4" t="s">
        <v>105</v>
      </c>
      <c r="F31" s="15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</row>
    <row r="32" spans="1:19" ht="24" customHeight="1" x14ac:dyDescent="0.35">
      <c r="A32" s="17"/>
      <c r="B32" s="17"/>
      <c r="C32" s="5" t="s">
        <v>605</v>
      </c>
      <c r="D32" s="28"/>
      <c r="E32" s="17"/>
      <c r="F32" s="15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</row>
    <row r="33" spans="1:21" ht="9.75" customHeight="1" x14ac:dyDescent="0.35">
      <c r="A33" s="21"/>
      <c r="B33" s="21"/>
      <c r="C33" s="21"/>
      <c r="D33" s="127"/>
      <c r="E33" s="21"/>
      <c r="F33" s="37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</row>
    <row r="34" spans="1:21" ht="24" customHeight="1" x14ac:dyDescent="0.35">
      <c r="A34" s="14">
        <v>4</v>
      </c>
      <c r="B34" s="5" t="s">
        <v>244</v>
      </c>
      <c r="C34" s="5" t="s">
        <v>245</v>
      </c>
      <c r="D34" s="27">
        <v>30000</v>
      </c>
      <c r="E34" s="29" t="s">
        <v>111</v>
      </c>
      <c r="F34" s="14" t="s">
        <v>21</v>
      </c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4" t="s">
        <v>478</v>
      </c>
    </row>
    <row r="35" spans="1:21" ht="24" customHeight="1" x14ac:dyDescent="0.35">
      <c r="A35" s="14"/>
      <c r="B35" s="17"/>
      <c r="C35" s="5" t="s">
        <v>246</v>
      </c>
      <c r="D35" s="28"/>
      <c r="E35" s="29" t="s">
        <v>27</v>
      </c>
      <c r="F35" s="14"/>
      <c r="G35" s="14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4">
        <v>2567</v>
      </c>
      <c r="U35" s="242" t="s">
        <v>608</v>
      </c>
    </row>
    <row r="36" spans="1:21" ht="24" customHeight="1" x14ac:dyDescent="0.35">
      <c r="A36" s="14"/>
      <c r="B36" s="17"/>
      <c r="C36" s="5" t="s">
        <v>648</v>
      </c>
      <c r="D36" s="27"/>
      <c r="E36" s="29"/>
      <c r="F36" s="14"/>
      <c r="G36" s="14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U36" s="242" t="s">
        <v>609</v>
      </c>
    </row>
    <row r="37" spans="1:21" ht="24" customHeight="1" x14ac:dyDescent="0.35">
      <c r="A37" s="14"/>
      <c r="B37" s="5"/>
      <c r="C37" s="5" t="s">
        <v>247</v>
      </c>
      <c r="D37" s="61"/>
      <c r="E37" s="4"/>
      <c r="F37" s="4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U37" s="242" t="s">
        <v>610</v>
      </c>
    </row>
    <row r="38" spans="1:21" ht="24" customHeight="1" x14ac:dyDescent="0.35">
      <c r="A38" s="14"/>
      <c r="B38" s="5"/>
      <c r="C38" s="5" t="s">
        <v>64</v>
      </c>
      <c r="D38" s="61"/>
      <c r="E38" s="4"/>
      <c r="F38" s="4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U38" s="242" t="s">
        <v>611</v>
      </c>
    </row>
    <row r="39" spans="1:21" ht="24" customHeight="1" x14ac:dyDescent="0.35">
      <c r="A39" s="14"/>
      <c r="B39" s="5"/>
      <c r="C39" s="5" t="s">
        <v>142</v>
      </c>
      <c r="D39" s="61"/>
      <c r="E39" s="4"/>
      <c r="F39" s="4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U39" s="242" t="s">
        <v>612</v>
      </c>
    </row>
    <row r="40" spans="1:21" ht="10.5" customHeight="1" x14ac:dyDescent="0.35">
      <c r="A40" s="21"/>
      <c r="B40" s="21"/>
      <c r="C40" s="21"/>
      <c r="D40" s="127"/>
      <c r="E40" s="21"/>
      <c r="F40" s="37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U40" s="242" t="s">
        <v>613</v>
      </c>
    </row>
    <row r="41" spans="1:21" ht="24" customHeight="1" x14ac:dyDescent="0.35">
      <c r="A41" s="14">
        <v>5</v>
      </c>
      <c r="B41" s="5" t="s">
        <v>106</v>
      </c>
      <c r="C41" s="87" t="s">
        <v>112</v>
      </c>
      <c r="D41" s="27">
        <v>629200</v>
      </c>
      <c r="E41" s="94" t="s">
        <v>104</v>
      </c>
      <c r="F41" s="14" t="s">
        <v>21</v>
      </c>
      <c r="G41" s="86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4" t="s">
        <v>486</v>
      </c>
      <c r="U41" s="242" t="s">
        <v>614</v>
      </c>
    </row>
    <row r="42" spans="1:21" ht="24" customHeight="1" x14ac:dyDescent="0.35">
      <c r="A42" s="14"/>
      <c r="B42" s="5" t="s">
        <v>107</v>
      </c>
      <c r="C42" s="17" t="s">
        <v>113</v>
      </c>
      <c r="D42" s="124"/>
      <c r="E42" s="29" t="s">
        <v>105</v>
      </c>
      <c r="F42" s="14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4">
        <v>2567</v>
      </c>
      <c r="U42" s="242" t="s">
        <v>615</v>
      </c>
    </row>
    <row r="43" spans="1:21" ht="24" customHeight="1" x14ac:dyDescent="0.35">
      <c r="A43" s="14"/>
      <c r="B43" s="5"/>
      <c r="C43" s="5" t="s">
        <v>628</v>
      </c>
      <c r="D43" s="124"/>
      <c r="E43" s="14"/>
      <c r="F43" s="14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U43" s="242" t="s">
        <v>616</v>
      </c>
    </row>
    <row r="44" spans="1:21" ht="24" customHeight="1" x14ac:dyDescent="0.35">
      <c r="A44" s="20"/>
      <c r="B44" s="21"/>
      <c r="C44" s="7" t="s">
        <v>629</v>
      </c>
      <c r="D44" s="128"/>
      <c r="E44" s="91"/>
      <c r="F44" s="20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U44" s="242" t="s">
        <v>617</v>
      </c>
    </row>
    <row r="45" spans="1:21" ht="24" customHeight="1" x14ac:dyDescent="0.35">
      <c r="A45" s="10"/>
      <c r="B45" s="9"/>
      <c r="C45" s="8"/>
      <c r="D45" s="244"/>
      <c r="E45" s="245"/>
      <c r="F45" s="10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U45" s="242"/>
    </row>
    <row r="46" spans="1:21" ht="24" customHeight="1" x14ac:dyDescent="0.35">
      <c r="A46" s="9"/>
      <c r="B46" s="9"/>
      <c r="C46" s="8"/>
      <c r="D46" s="163"/>
      <c r="E46" s="9"/>
      <c r="F46" s="38"/>
      <c r="G46" s="9"/>
      <c r="H46" s="9"/>
      <c r="I46" s="9"/>
      <c r="J46" s="9"/>
      <c r="K46" s="9"/>
      <c r="L46" s="9"/>
      <c r="M46" s="9"/>
      <c r="N46" s="9"/>
      <c r="O46" s="9"/>
      <c r="P46" s="273"/>
      <c r="Q46" s="273"/>
      <c r="R46" s="273"/>
      <c r="S46" s="2" t="s">
        <v>270</v>
      </c>
      <c r="U46" s="242" t="s">
        <v>618</v>
      </c>
    </row>
    <row r="47" spans="1:21" ht="24" customHeight="1" x14ac:dyDescent="0.35">
      <c r="A47" s="274" t="s">
        <v>289</v>
      </c>
      <c r="B47" s="274"/>
      <c r="C47" s="274"/>
      <c r="D47" s="274"/>
      <c r="E47" s="274"/>
      <c r="F47" s="274"/>
      <c r="G47" s="274"/>
      <c r="H47" s="274"/>
      <c r="I47" s="274"/>
      <c r="J47" s="274"/>
      <c r="K47" s="274"/>
      <c r="L47" s="274"/>
      <c r="M47" s="274"/>
      <c r="N47" s="274"/>
      <c r="O47" s="274"/>
      <c r="P47" s="274"/>
      <c r="Q47" s="274"/>
      <c r="R47" s="274"/>
      <c r="U47" s="242" t="s">
        <v>619</v>
      </c>
    </row>
    <row r="48" spans="1:21" ht="24" customHeight="1" x14ac:dyDescent="0.35">
      <c r="A48" s="274" t="s">
        <v>291</v>
      </c>
      <c r="B48" s="274"/>
      <c r="C48" s="274"/>
      <c r="D48" s="274"/>
      <c r="E48" s="274"/>
      <c r="F48" s="274"/>
      <c r="G48" s="207"/>
      <c r="H48" s="207"/>
      <c r="I48" s="207"/>
      <c r="J48" s="207"/>
      <c r="K48" s="207"/>
      <c r="L48" s="207"/>
      <c r="M48" s="207"/>
      <c r="N48" s="207"/>
      <c r="O48" s="207"/>
      <c r="P48" s="207"/>
      <c r="Q48" s="207"/>
      <c r="R48" s="207"/>
      <c r="U48" s="242" t="s">
        <v>620</v>
      </c>
    </row>
    <row r="49" spans="1:21" ht="24" customHeight="1" x14ac:dyDescent="0.35">
      <c r="A49" s="206"/>
      <c r="B49" s="1" t="s">
        <v>290</v>
      </c>
      <c r="C49" s="1"/>
      <c r="D49" s="23"/>
      <c r="E49" s="206"/>
      <c r="F49" s="206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U49" s="242" t="s">
        <v>621</v>
      </c>
    </row>
    <row r="50" spans="1:21" ht="24" customHeight="1" x14ac:dyDescent="0.35">
      <c r="A50" s="266" t="s">
        <v>6</v>
      </c>
      <c r="B50" s="264" t="s">
        <v>156</v>
      </c>
      <c r="C50" s="266" t="s">
        <v>151</v>
      </c>
      <c r="D50" s="275" t="s">
        <v>150</v>
      </c>
      <c r="E50" s="277" t="s">
        <v>31</v>
      </c>
      <c r="F50" s="279" t="s">
        <v>149</v>
      </c>
      <c r="G50" s="281" t="s">
        <v>273</v>
      </c>
      <c r="H50" s="281"/>
      <c r="I50" s="281"/>
      <c r="J50" s="281" t="s">
        <v>474</v>
      </c>
      <c r="K50" s="281"/>
      <c r="L50" s="281"/>
      <c r="M50" s="281"/>
      <c r="N50" s="281"/>
      <c r="O50" s="281"/>
      <c r="P50" s="281"/>
      <c r="Q50" s="281"/>
      <c r="R50" s="281"/>
      <c r="S50" s="212" t="s">
        <v>475</v>
      </c>
      <c r="U50" s="242" t="s">
        <v>622</v>
      </c>
    </row>
    <row r="51" spans="1:21" ht="21" customHeight="1" x14ac:dyDescent="0.35">
      <c r="A51" s="267"/>
      <c r="B51" s="268"/>
      <c r="C51" s="267"/>
      <c r="D51" s="276"/>
      <c r="E51" s="278"/>
      <c r="F51" s="280"/>
      <c r="G51" s="75" t="s">
        <v>8</v>
      </c>
      <c r="H51" s="75" t="s">
        <v>9</v>
      </c>
      <c r="I51" s="75" t="s">
        <v>10</v>
      </c>
      <c r="J51" s="75" t="s">
        <v>11</v>
      </c>
      <c r="K51" s="75" t="s">
        <v>12</v>
      </c>
      <c r="L51" s="75" t="s">
        <v>13</v>
      </c>
      <c r="M51" s="75" t="s">
        <v>14</v>
      </c>
      <c r="N51" s="75" t="s">
        <v>15</v>
      </c>
      <c r="O51" s="75" t="s">
        <v>16</v>
      </c>
      <c r="P51" s="75" t="s">
        <v>17</v>
      </c>
      <c r="Q51" s="75" t="s">
        <v>18</v>
      </c>
      <c r="R51" s="75" t="s">
        <v>19</v>
      </c>
      <c r="S51" s="117" t="s">
        <v>476</v>
      </c>
      <c r="U51" s="242" t="s">
        <v>623</v>
      </c>
    </row>
    <row r="52" spans="1:21" ht="24" customHeight="1" x14ac:dyDescent="0.35">
      <c r="A52" s="12">
        <v>6</v>
      </c>
      <c r="B52" s="60" t="s">
        <v>109</v>
      </c>
      <c r="C52" s="60" t="s">
        <v>606</v>
      </c>
      <c r="D52" s="34">
        <v>473710</v>
      </c>
      <c r="E52" s="12" t="s">
        <v>28</v>
      </c>
      <c r="F52" s="12" t="s">
        <v>21</v>
      </c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4" t="s">
        <v>486</v>
      </c>
    </row>
    <row r="53" spans="1:21" ht="24" customHeight="1" x14ac:dyDescent="0.35">
      <c r="A53" s="17"/>
      <c r="B53" s="17" t="s">
        <v>157</v>
      </c>
      <c r="C53" s="5" t="s">
        <v>607</v>
      </c>
      <c r="D53" s="28"/>
      <c r="E53" s="14" t="s">
        <v>29</v>
      </c>
      <c r="F53" s="29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4">
        <v>2567</v>
      </c>
    </row>
    <row r="54" spans="1:21" ht="24" customHeight="1" x14ac:dyDescent="0.35">
      <c r="A54" s="17"/>
      <c r="B54" s="17"/>
      <c r="C54" s="243" t="s">
        <v>632</v>
      </c>
      <c r="D54" s="28"/>
      <c r="E54" s="29" t="s">
        <v>111</v>
      </c>
      <c r="F54" s="14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</row>
    <row r="55" spans="1:21" ht="24" customHeight="1" x14ac:dyDescent="0.35">
      <c r="A55" s="17"/>
      <c r="B55" s="17"/>
      <c r="C55" s="5" t="s">
        <v>630</v>
      </c>
      <c r="D55" s="28"/>
      <c r="E55" s="14" t="s">
        <v>27</v>
      </c>
      <c r="F55" s="14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</row>
    <row r="56" spans="1:21" ht="24" customHeight="1" x14ac:dyDescent="0.35">
      <c r="A56" s="17"/>
      <c r="B56" s="17"/>
      <c r="C56" s="243" t="s">
        <v>631</v>
      </c>
      <c r="D56" s="28"/>
      <c r="E56" s="17"/>
      <c r="F56" s="15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</row>
    <row r="57" spans="1:21" ht="24" customHeight="1" x14ac:dyDescent="0.35">
      <c r="A57" s="17"/>
      <c r="B57" s="17"/>
      <c r="C57" s="8" t="s">
        <v>633</v>
      </c>
      <c r="D57" s="28"/>
      <c r="E57" s="17"/>
      <c r="F57" s="15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</row>
    <row r="58" spans="1:21" ht="24" customHeight="1" x14ac:dyDescent="0.35">
      <c r="A58" s="17"/>
      <c r="B58" s="17"/>
      <c r="C58" s="243" t="s">
        <v>634</v>
      </c>
      <c r="D58" s="28"/>
      <c r="E58" s="14"/>
      <c r="F58" s="15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</row>
    <row r="59" spans="1:21" ht="24" customHeight="1" x14ac:dyDescent="0.35">
      <c r="A59" s="17"/>
      <c r="B59" s="17"/>
      <c r="C59" s="5" t="s">
        <v>635</v>
      </c>
      <c r="D59" s="28"/>
      <c r="E59" s="14"/>
      <c r="F59" s="14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</row>
    <row r="60" spans="1:21" ht="24" customHeight="1" x14ac:dyDescent="0.35">
      <c r="A60" s="17"/>
      <c r="B60" s="17"/>
      <c r="C60" s="243" t="s">
        <v>624</v>
      </c>
      <c r="D60" s="28"/>
      <c r="E60" s="14"/>
      <c r="F60" s="14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</row>
    <row r="61" spans="1:21" ht="24" customHeight="1" x14ac:dyDescent="0.35">
      <c r="A61" s="17"/>
      <c r="B61" s="17"/>
      <c r="C61" s="5" t="s">
        <v>625</v>
      </c>
      <c r="D61" s="17"/>
      <c r="E61" s="14"/>
      <c r="F61" s="14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</row>
    <row r="62" spans="1:21" ht="24" customHeight="1" x14ac:dyDescent="0.35">
      <c r="A62" s="17"/>
      <c r="B62" s="17"/>
      <c r="C62" s="243" t="s">
        <v>626</v>
      </c>
      <c r="D62" s="17"/>
      <c r="E62" s="14"/>
      <c r="F62" s="14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</row>
    <row r="63" spans="1:21" ht="24" customHeight="1" x14ac:dyDescent="0.35">
      <c r="A63" s="17"/>
      <c r="B63" s="17"/>
      <c r="C63" s="243" t="s">
        <v>636</v>
      </c>
      <c r="D63" s="17"/>
      <c r="E63" s="14"/>
      <c r="F63" s="14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</row>
    <row r="64" spans="1:21" ht="24" customHeight="1" x14ac:dyDescent="0.35">
      <c r="A64" s="17"/>
      <c r="B64" s="17"/>
      <c r="C64" s="243" t="s">
        <v>627</v>
      </c>
      <c r="D64" s="17"/>
      <c r="E64" s="14"/>
      <c r="F64" s="14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</row>
    <row r="65" spans="1:19" ht="24" customHeight="1" x14ac:dyDescent="0.35">
      <c r="A65" s="20"/>
      <c r="B65" s="21"/>
      <c r="C65" s="7" t="s">
        <v>637</v>
      </c>
      <c r="D65" s="128"/>
      <c r="E65" s="91"/>
      <c r="F65" s="20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</row>
    <row r="66" spans="1:19" ht="24" customHeight="1" x14ac:dyDescent="0.35">
      <c r="A66" s="97" t="s">
        <v>90</v>
      </c>
      <c r="B66" s="97">
        <v>6</v>
      </c>
      <c r="C66" s="167"/>
      <c r="D66" s="218">
        <f>SUM(D10:D65)</f>
        <v>1147910</v>
      </c>
      <c r="E66" s="96"/>
      <c r="F66" s="100"/>
      <c r="G66" s="96"/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</row>
    <row r="67" spans="1:19" ht="24" customHeight="1" x14ac:dyDescent="0.35"/>
    <row r="68" spans="1:19" ht="24" customHeight="1" x14ac:dyDescent="0.35">
      <c r="A68" s="9"/>
      <c r="B68" s="9"/>
      <c r="C68" s="8"/>
      <c r="D68" s="163"/>
      <c r="E68" s="9"/>
      <c r="F68" s="38"/>
      <c r="G68" s="9"/>
      <c r="H68" s="9"/>
      <c r="I68" s="9"/>
      <c r="J68" s="9"/>
      <c r="K68" s="9"/>
      <c r="L68" s="9"/>
      <c r="M68" s="9"/>
      <c r="N68" s="9"/>
      <c r="O68" s="9"/>
      <c r="P68" s="273"/>
      <c r="Q68" s="273"/>
      <c r="R68" s="273"/>
      <c r="S68" s="2" t="s">
        <v>270</v>
      </c>
    </row>
    <row r="69" spans="1:19" ht="24" customHeight="1" x14ac:dyDescent="0.35">
      <c r="A69" s="274" t="s">
        <v>289</v>
      </c>
      <c r="B69" s="274"/>
      <c r="C69" s="274"/>
      <c r="D69" s="274"/>
      <c r="E69" s="274"/>
      <c r="F69" s="274"/>
      <c r="G69" s="274"/>
      <c r="H69" s="274"/>
      <c r="I69" s="274"/>
      <c r="J69" s="274"/>
      <c r="K69" s="274"/>
      <c r="L69" s="274"/>
      <c r="M69" s="274"/>
      <c r="N69" s="274"/>
      <c r="O69" s="274"/>
      <c r="P69" s="274"/>
      <c r="Q69" s="274"/>
      <c r="R69" s="274"/>
    </row>
    <row r="70" spans="1:19" ht="24" customHeight="1" x14ac:dyDescent="0.35">
      <c r="A70" s="274" t="s">
        <v>335</v>
      </c>
      <c r="B70" s="274"/>
      <c r="C70" s="274"/>
      <c r="D70" s="274"/>
      <c r="E70" s="274"/>
      <c r="F70" s="274"/>
      <c r="G70" s="207"/>
      <c r="H70" s="207"/>
      <c r="I70" s="207"/>
      <c r="J70" s="207"/>
      <c r="K70" s="207"/>
      <c r="L70" s="207"/>
      <c r="M70" s="207"/>
      <c r="N70" s="207"/>
      <c r="O70" s="207"/>
      <c r="P70" s="207"/>
      <c r="Q70" s="207"/>
      <c r="R70" s="207"/>
    </row>
    <row r="71" spans="1:19" ht="24" customHeight="1" x14ac:dyDescent="0.35">
      <c r="A71" s="206"/>
      <c r="B71" s="1" t="s">
        <v>285</v>
      </c>
      <c r="C71" s="1"/>
      <c r="D71" s="23"/>
      <c r="E71" s="206"/>
      <c r="F71" s="206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1:19" ht="24" customHeight="1" x14ac:dyDescent="0.35">
      <c r="A72" s="266" t="s">
        <v>6</v>
      </c>
      <c r="B72" s="264" t="s">
        <v>156</v>
      </c>
      <c r="C72" s="266" t="s">
        <v>151</v>
      </c>
      <c r="D72" s="275" t="s">
        <v>150</v>
      </c>
      <c r="E72" s="277" t="s">
        <v>31</v>
      </c>
      <c r="F72" s="279" t="s">
        <v>149</v>
      </c>
      <c r="G72" s="281" t="s">
        <v>273</v>
      </c>
      <c r="H72" s="281"/>
      <c r="I72" s="281"/>
      <c r="J72" s="281" t="s">
        <v>474</v>
      </c>
      <c r="K72" s="281"/>
      <c r="L72" s="281"/>
      <c r="M72" s="281"/>
      <c r="N72" s="281"/>
      <c r="O72" s="281"/>
      <c r="P72" s="281"/>
      <c r="Q72" s="281"/>
      <c r="R72" s="281"/>
      <c r="S72" s="212" t="s">
        <v>475</v>
      </c>
    </row>
    <row r="73" spans="1:19" ht="21" customHeight="1" x14ac:dyDescent="0.35">
      <c r="A73" s="267"/>
      <c r="B73" s="268"/>
      <c r="C73" s="267"/>
      <c r="D73" s="276"/>
      <c r="E73" s="278"/>
      <c r="F73" s="280"/>
      <c r="G73" s="75" t="s">
        <v>8</v>
      </c>
      <c r="H73" s="75" t="s">
        <v>9</v>
      </c>
      <c r="I73" s="75" t="s">
        <v>10</v>
      </c>
      <c r="J73" s="75" t="s">
        <v>11</v>
      </c>
      <c r="K73" s="75" t="s">
        <v>12</v>
      </c>
      <c r="L73" s="75" t="s">
        <v>13</v>
      </c>
      <c r="M73" s="75" t="s">
        <v>14</v>
      </c>
      <c r="N73" s="75" t="s">
        <v>15</v>
      </c>
      <c r="O73" s="75" t="s">
        <v>16</v>
      </c>
      <c r="P73" s="75" t="s">
        <v>17</v>
      </c>
      <c r="Q73" s="75" t="s">
        <v>18</v>
      </c>
      <c r="R73" s="75" t="s">
        <v>19</v>
      </c>
      <c r="S73" s="117" t="s">
        <v>476</v>
      </c>
    </row>
    <row r="74" spans="1:19" ht="24" customHeight="1" x14ac:dyDescent="0.35">
      <c r="A74" s="14">
        <v>1</v>
      </c>
      <c r="B74" s="5" t="s">
        <v>188</v>
      </c>
      <c r="C74" s="5" t="s">
        <v>530</v>
      </c>
      <c r="D74" s="18">
        <v>10000</v>
      </c>
      <c r="E74" s="29" t="s">
        <v>111</v>
      </c>
      <c r="F74" s="14" t="s">
        <v>20</v>
      </c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233" t="s">
        <v>510</v>
      </c>
    </row>
    <row r="75" spans="1:19" ht="24" customHeight="1" x14ac:dyDescent="0.35">
      <c r="A75" s="14"/>
      <c r="B75" s="5" t="s">
        <v>3</v>
      </c>
      <c r="C75" s="8" t="s">
        <v>531</v>
      </c>
      <c r="D75" s="18"/>
      <c r="E75" s="29" t="s">
        <v>27</v>
      </c>
      <c r="F75" s="14" t="s">
        <v>7</v>
      </c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233">
        <v>2567</v>
      </c>
    </row>
    <row r="76" spans="1:19" ht="24" customHeight="1" x14ac:dyDescent="0.35">
      <c r="A76" s="14"/>
      <c r="B76" s="5"/>
      <c r="C76" s="8" t="s">
        <v>532</v>
      </c>
      <c r="D76" s="18"/>
      <c r="E76" s="29"/>
      <c r="F76" s="14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233"/>
    </row>
    <row r="77" spans="1:19" ht="24" customHeight="1" x14ac:dyDescent="0.35">
      <c r="A77" s="14"/>
      <c r="B77" s="5"/>
      <c r="C77" s="5" t="s">
        <v>533</v>
      </c>
      <c r="D77" s="18"/>
      <c r="E77" s="30"/>
      <c r="F77" s="31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86"/>
    </row>
    <row r="78" spans="1:19" ht="24" customHeight="1" x14ac:dyDescent="0.35">
      <c r="A78" s="17"/>
      <c r="B78" s="17"/>
      <c r="C78" s="8" t="s">
        <v>98</v>
      </c>
      <c r="D78" s="28"/>
      <c r="E78" s="17"/>
      <c r="F78" s="15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86"/>
    </row>
    <row r="79" spans="1:19" ht="24" customHeight="1" x14ac:dyDescent="0.35">
      <c r="A79" s="20"/>
      <c r="B79" s="37"/>
      <c r="C79" s="63"/>
      <c r="D79" s="21"/>
      <c r="E79" s="188"/>
      <c r="F79" s="20"/>
      <c r="G79" s="20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34"/>
    </row>
    <row r="80" spans="1:19" ht="24" customHeight="1" x14ac:dyDescent="0.35">
      <c r="A80" s="14">
        <v>2</v>
      </c>
      <c r="B80" s="5" t="s">
        <v>253</v>
      </c>
      <c r="C80" s="5" t="s">
        <v>534</v>
      </c>
      <c r="D80" s="18">
        <v>10000</v>
      </c>
      <c r="E80" s="29" t="s">
        <v>111</v>
      </c>
      <c r="F80" s="14" t="s">
        <v>20</v>
      </c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246" t="s">
        <v>512</v>
      </c>
    </row>
    <row r="81" spans="1:21" ht="24" customHeight="1" x14ac:dyDescent="0.35">
      <c r="A81" s="14"/>
      <c r="B81" s="5" t="s">
        <v>254</v>
      </c>
      <c r="C81" s="17" t="s">
        <v>174</v>
      </c>
      <c r="D81" s="18"/>
      <c r="E81" s="29" t="s">
        <v>27</v>
      </c>
      <c r="F81" s="14" t="s">
        <v>7</v>
      </c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246">
        <v>2567</v>
      </c>
    </row>
    <row r="82" spans="1:21" ht="24" customHeight="1" x14ac:dyDescent="0.35">
      <c r="A82" s="14"/>
      <c r="B82" s="5"/>
      <c r="C82" s="9" t="s">
        <v>98</v>
      </c>
      <c r="D82" s="18"/>
      <c r="E82" s="169"/>
      <c r="F82" s="31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247"/>
    </row>
    <row r="83" spans="1:21" ht="24" customHeight="1" x14ac:dyDescent="0.35">
      <c r="A83" s="165"/>
      <c r="B83" s="214"/>
      <c r="C83" s="17"/>
      <c r="D83" s="215"/>
      <c r="E83" s="169"/>
      <c r="F83" s="31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247"/>
    </row>
    <row r="84" spans="1:21" ht="24" customHeight="1" x14ac:dyDescent="0.35">
      <c r="A84" s="21"/>
      <c r="B84" s="21"/>
      <c r="C84" s="21"/>
      <c r="D84" s="127"/>
      <c r="E84" s="189"/>
      <c r="F84" s="37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34"/>
    </row>
    <row r="85" spans="1:21" ht="24" customHeight="1" x14ac:dyDescent="0.35">
      <c r="U85" s="11">
        <f>SUM(D70:D78)</f>
        <v>10000</v>
      </c>
    </row>
    <row r="86" spans="1:21" ht="24" customHeight="1" x14ac:dyDescent="0.35"/>
    <row r="87" spans="1:21" ht="24" customHeight="1" x14ac:dyDescent="0.35"/>
    <row r="88" spans="1:21" ht="24" customHeight="1" x14ac:dyDescent="0.35"/>
    <row r="89" spans="1:21" ht="24" customHeight="1" x14ac:dyDescent="0.35"/>
    <row r="90" spans="1:21" ht="24" customHeight="1" x14ac:dyDescent="0.35">
      <c r="D90" s="162"/>
      <c r="E90" s="2"/>
      <c r="F90" s="40"/>
      <c r="P90" s="273"/>
      <c r="Q90" s="273"/>
      <c r="R90" s="273"/>
      <c r="S90" s="208" t="s">
        <v>270</v>
      </c>
    </row>
    <row r="91" spans="1:21" ht="24" customHeight="1" x14ac:dyDescent="0.35">
      <c r="A91" s="274" t="s">
        <v>289</v>
      </c>
      <c r="B91" s="274"/>
      <c r="C91" s="274"/>
      <c r="D91" s="274"/>
      <c r="E91" s="274"/>
      <c r="F91" s="274"/>
      <c r="G91" s="274"/>
      <c r="H91" s="274"/>
      <c r="I91" s="274"/>
      <c r="J91" s="274"/>
      <c r="K91" s="274"/>
      <c r="L91" s="274"/>
      <c r="M91" s="274"/>
      <c r="N91" s="274"/>
      <c r="O91" s="274"/>
      <c r="P91" s="274"/>
      <c r="Q91" s="274"/>
      <c r="R91" s="274"/>
    </row>
    <row r="92" spans="1:21" ht="24" customHeight="1" x14ac:dyDescent="0.35">
      <c r="A92" s="274" t="s">
        <v>335</v>
      </c>
      <c r="B92" s="274"/>
      <c r="C92" s="274"/>
      <c r="D92" s="274"/>
      <c r="E92" s="274"/>
      <c r="F92" s="274"/>
      <c r="G92" s="207"/>
      <c r="H92" s="207"/>
      <c r="I92" s="207"/>
      <c r="J92" s="207"/>
      <c r="K92" s="207"/>
      <c r="L92" s="207"/>
      <c r="M92" s="207"/>
      <c r="N92" s="207"/>
      <c r="O92" s="207"/>
      <c r="P92" s="207"/>
      <c r="Q92" s="207"/>
      <c r="R92" s="207"/>
    </row>
    <row r="93" spans="1:21" ht="24" customHeight="1" x14ac:dyDescent="0.35">
      <c r="A93" s="206"/>
      <c r="B93" s="1" t="s">
        <v>285</v>
      </c>
      <c r="C93" s="1"/>
      <c r="D93" s="23"/>
      <c r="E93" s="206"/>
      <c r="F93" s="206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</row>
    <row r="94" spans="1:21" ht="24" customHeight="1" x14ac:dyDescent="0.35">
      <c r="A94" s="266" t="s">
        <v>6</v>
      </c>
      <c r="B94" s="264" t="s">
        <v>156</v>
      </c>
      <c r="C94" s="266" t="s">
        <v>151</v>
      </c>
      <c r="D94" s="275" t="s">
        <v>150</v>
      </c>
      <c r="E94" s="277" t="s">
        <v>31</v>
      </c>
      <c r="F94" s="282" t="s">
        <v>149</v>
      </c>
      <c r="G94" s="281" t="s">
        <v>273</v>
      </c>
      <c r="H94" s="281"/>
      <c r="I94" s="281"/>
      <c r="J94" s="281" t="s">
        <v>474</v>
      </c>
      <c r="K94" s="281"/>
      <c r="L94" s="281"/>
      <c r="M94" s="281"/>
      <c r="N94" s="281"/>
      <c r="O94" s="281"/>
      <c r="P94" s="281"/>
      <c r="Q94" s="281"/>
      <c r="R94" s="281"/>
      <c r="S94" s="212" t="s">
        <v>475</v>
      </c>
    </row>
    <row r="95" spans="1:21" ht="20.25" customHeight="1" x14ac:dyDescent="0.35">
      <c r="A95" s="267"/>
      <c r="B95" s="268"/>
      <c r="C95" s="267"/>
      <c r="D95" s="276"/>
      <c r="E95" s="278"/>
      <c r="F95" s="283"/>
      <c r="G95" s="75" t="s">
        <v>8</v>
      </c>
      <c r="H95" s="75" t="s">
        <v>9</v>
      </c>
      <c r="I95" s="75" t="s">
        <v>10</v>
      </c>
      <c r="J95" s="75" t="s">
        <v>11</v>
      </c>
      <c r="K95" s="75" t="s">
        <v>12</v>
      </c>
      <c r="L95" s="75" t="s">
        <v>13</v>
      </c>
      <c r="M95" s="75" t="s">
        <v>14</v>
      </c>
      <c r="N95" s="75" t="s">
        <v>15</v>
      </c>
      <c r="O95" s="75" t="s">
        <v>16</v>
      </c>
      <c r="P95" s="75" t="s">
        <v>17</v>
      </c>
      <c r="Q95" s="75" t="s">
        <v>18</v>
      </c>
      <c r="R95" s="75" t="s">
        <v>19</v>
      </c>
      <c r="S95" s="117" t="s">
        <v>476</v>
      </c>
    </row>
    <row r="96" spans="1:21" ht="24" customHeight="1" x14ac:dyDescent="0.35">
      <c r="A96" s="47">
        <v>3</v>
      </c>
      <c r="B96" s="44" t="s">
        <v>164</v>
      </c>
      <c r="C96" s="48" t="s">
        <v>535</v>
      </c>
      <c r="D96" s="79">
        <v>20000</v>
      </c>
      <c r="E96" s="29" t="s">
        <v>111</v>
      </c>
      <c r="F96" s="14" t="s">
        <v>20</v>
      </c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4" t="s">
        <v>486</v>
      </c>
    </row>
    <row r="97" spans="1:19" s="89" customFormat="1" x14ac:dyDescent="0.35">
      <c r="A97" s="14"/>
      <c r="B97" s="15"/>
      <c r="C97" s="15" t="s">
        <v>536</v>
      </c>
      <c r="D97" s="74"/>
      <c r="E97" s="29" t="s">
        <v>27</v>
      </c>
      <c r="F97" s="14" t="s">
        <v>7</v>
      </c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4">
        <v>2567</v>
      </c>
    </row>
    <row r="98" spans="1:19" s="89" customFormat="1" x14ac:dyDescent="0.35">
      <c r="A98" s="14"/>
      <c r="B98" s="15"/>
      <c r="C98" s="15" t="s">
        <v>537</v>
      </c>
      <c r="D98" s="74"/>
      <c r="E98" s="29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7"/>
    </row>
    <row r="99" spans="1:19" s="89" customFormat="1" x14ac:dyDescent="0.35">
      <c r="A99" s="14"/>
      <c r="B99" s="15"/>
      <c r="C99" s="15" t="s">
        <v>538</v>
      </c>
      <c r="D99" s="74"/>
      <c r="E99" s="29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7"/>
    </row>
    <row r="100" spans="1:19" s="89" customFormat="1" x14ac:dyDescent="0.35">
      <c r="A100" s="14"/>
      <c r="B100" s="6"/>
      <c r="C100" s="15" t="s">
        <v>96</v>
      </c>
      <c r="D100" s="74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7"/>
    </row>
    <row r="101" spans="1:19" s="89" customFormat="1" x14ac:dyDescent="0.35">
      <c r="A101" s="14"/>
      <c r="B101" s="5"/>
      <c r="C101" s="17" t="s">
        <v>97</v>
      </c>
      <c r="D101" s="18"/>
      <c r="E101" s="14"/>
      <c r="F101" s="15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</row>
    <row r="102" spans="1:19" s="89" customFormat="1" x14ac:dyDescent="0.35">
      <c r="A102" s="20"/>
      <c r="B102" s="20"/>
      <c r="C102" s="216"/>
      <c r="D102" s="21"/>
      <c r="E102" s="133"/>
      <c r="F102" s="20"/>
      <c r="G102" s="20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37"/>
    </row>
    <row r="103" spans="1:19" s="89" customFormat="1" x14ac:dyDescent="0.35">
      <c r="A103" s="47">
        <v>4</v>
      </c>
      <c r="B103" s="17" t="s">
        <v>76</v>
      </c>
      <c r="C103" s="17" t="s">
        <v>539</v>
      </c>
      <c r="D103" s="27">
        <v>10000</v>
      </c>
      <c r="E103" s="29" t="s">
        <v>111</v>
      </c>
      <c r="F103" s="14" t="s">
        <v>20</v>
      </c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4" t="s">
        <v>491</v>
      </c>
    </row>
    <row r="104" spans="1:19" s="89" customFormat="1" x14ac:dyDescent="0.35">
      <c r="A104" s="14"/>
      <c r="B104" s="17"/>
      <c r="C104" s="17" t="s">
        <v>540</v>
      </c>
      <c r="D104" s="36"/>
      <c r="E104" s="29" t="s">
        <v>27</v>
      </c>
      <c r="F104" s="14" t="s">
        <v>7</v>
      </c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4">
        <v>2567</v>
      </c>
    </row>
    <row r="105" spans="1:19" s="89" customFormat="1" x14ac:dyDescent="0.35">
      <c r="A105" s="14"/>
      <c r="B105" s="17"/>
      <c r="C105" s="17" t="s">
        <v>166</v>
      </c>
      <c r="D105" s="17"/>
      <c r="E105" s="14"/>
      <c r="F105" s="14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</row>
    <row r="106" spans="1:19" s="89" customFormat="1" x14ac:dyDescent="0.35">
      <c r="A106" s="14"/>
      <c r="B106" s="17"/>
      <c r="C106" s="17"/>
      <c r="D106" s="17"/>
      <c r="E106" s="14"/>
      <c r="F106" s="14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</row>
    <row r="107" spans="1:19" ht="24" customHeight="1" x14ac:dyDescent="0.35">
      <c r="A107" s="14"/>
      <c r="B107" s="17"/>
      <c r="C107" s="17"/>
      <c r="D107" s="17"/>
      <c r="E107" s="14"/>
      <c r="F107" s="14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</row>
    <row r="108" spans="1:19" ht="24" customHeight="1" x14ac:dyDescent="0.35">
      <c r="A108" s="20"/>
      <c r="B108" s="21"/>
      <c r="C108" s="21"/>
      <c r="D108" s="133"/>
      <c r="E108" s="20"/>
      <c r="F108" s="20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37"/>
    </row>
    <row r="109" spans="1:19" ht="24" customHeight="1" x14ac:dyDescent="0.35">
      <c r="A109" s="104" t="s">
        <v>90</v>
      </c>
      <c r="B109" s="104">
        <v>4</v>
      </c>
      <c r="C109" s="105"/>
      <c r="D109" s="120">
        <f>SUM(D74:D108)</f>
        <v>50000</v>
      </c>
      <c r="E109" s="104"/>
      <c r="F109" s="104"/>
      <c r="G109" s="105"/>
      <c r="H109" s="105"/>
      <c r="I109" s="105"/>
      <c r="J109" s="105"/>
      <c r="K109" s="105"/>
      <c r="L109" s="105"/>
      <c r="M109" s="105"/>
      <c r="N109" s="105"/>
      <c r="O109" s="105"/>
      <c r="P109" s="105"/>
      <c r="Q109" s="105"/>
      <c r="R109" s="105"/>
      <c r="S109" s="21"/>
    </row>
    <row r="110" spans="1:19" ht="24" customHeight="1" x14ac:dyDescent="0.35"/>
    <row r="111" spans="1:19" ht="24" customHeight="1" x14ac:dyDescent="0.35"/>
    <row r="112" spans="1:19" s="89" customFormat="1" x14ac:dyDescent="0.35"/>
    <row r="113" spans="1:19" s="89" customFormat="1" x14ac:dyDescent="0.35">
      <c r="E113" s="210"/>
      <c r="F113" s="210"/>
    </row>
    <row r="114" spans="1:19" ht="24" customHeight="1" x14ac:dyDescent="0.35">
      <c r="A114" s="9"/>
      <c r="B114" s="9"/>
      <c r="C114" s="8"/>
      <c r="D114" s="163"/>
      <c r="E114" s="9"/>
      <c r="F114" s="38"/>
      <c r="G114" s="9"/>
      <c r="H114" s="9"/>
      <c r="I114" s="9"/>
      <c r="J114" s="9"/>
      <c r="K114" s="9"/>
      <c r="L114" s="9"/>
      <c r="M114" s="9"/>
      <c r="N114" s="9"/>
      <c r="O114" s="9"/>
      <c r="P114" s="273"/>
      <c r="Q114" s="273"/>
      <c r="R114" s="273"/>
      <c r="S114" s="2" t="s">
        <v>270</v>
      </c>
    </row>
    <row r="115" spans="1:19" ht="24" customHeight="1" x14ac:dyDescent="0.35">
      <c r="A115" s="274" t="s">
        <v>289</v>
      </c>
      <c r="B115" s="274"/>
      <c r="C115" s="274"/>
      <c r="D115" s="274"/>
      <c r="E115" s="274"/>
      <c r="F115" s="274"/>
      <c r="G115" s="274"/>
      <c r="H115" s="274"/>
      <c r="I115" s="274"/>
      <c r="J115" s="274"/>
      <c r="K115" s="274"/>
      <c r="L115" s="274"/>
      <c r="M115" s="274"/>
      <c r="N115" s="274"/>
      <c r="O115" s="274"/>
      <c r="P115" s="274"/>
      <c r="Q115" s="274"/>
      <c r="R115" s="274"/>
    </row>
    <row r="116" spans="1:19" ht="24" customHeight="1" x14ac:dyDescent="0.35">
      <c r="A116" s="274" t="s">
        <v>404</v>
      </c>
      <c r="B116" s="274"/>
      <c r="C116" s="274"/>
      <c r="D116" s="274"/>
      <c r="E116" s="274"/>
      <c r="F116" s="274"/>
      <c r="G116" s="207"/>
      <c r="H116" s="207"/>
      <c r="I116" s="207"/>
      <c r="J116" s="207"/>
      <c r="K116" s="207"/>
      <c r="L116" s="207"/>
      <c r="M116" s="207"/>
      <c r="N116" s="207"/>
      <c r="O116" s="207"/>
      <c r="P116" s="207"/>
      <c r="Q116" s="207"/>
      <c r="R116" s="207"/>
    </row>
    <row r="117" spans="1:19" ht="24" customHeight="1" x14ac:dyDescent="0.35">
      <c r="A117" s="206"/>
      <c r="B117" s="1" t="s">
        <v>292</v>
      </c>
      <c r="C117" s="1"/>
      <c r="D117" s="23"/>
      <c r="E117" s="206"/>
      <c r="F117" s="206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</row>
    <row r="118" spans="1:19" ht="24" customHeight="1" x14ac:dyDescent="0.35">
      <c r="A118" s="266" t="s">
        <v>6</v>
      </c>
      <c r="B118" s="264" t="s">
        <v>156</v>
      </c>
      <c r="C118" s="266" t="s">
        <v>151</v>
      </c>
      <c r="D118" s="275" t="s">
        <v>150</v>
      </c>
      <c r="E118" s="277" t="s">
        <v>31</v>
      </c>
      <c r="F118" s="279" t="s">
        <v>149</v>
      </c>
      <c r="G118" s="281" t="s">
        <v>273</v>
      </c>
      <c r="H118" s="281"/>
      <c r="I118" s="281"/>
      <c r="J118" s="281" t="s">
        <v>474</v>
      </c>
      <c r="K118" s="281"/>
      <c r="L118" s="281"/>
      <c r="M118" s="281"/>
      <c r="N118" s="281"/>
      <c r="O118" s="281"/>
      <c r="P118" s="281"/>
      <c r="Q118" s="281"/>
      <c r="R118" s="281"/>
      <c r="S118" s="212" t="s">
        <v>475</v>
      </c>
    </row>
    <row r="119" spans="1:19" ht="21" customHeight="1" x14ac:dyDescent="0.35">
      <c r="A119" s="267"/>
      <c r="B119" s="268"/>
      <c r="C119" s="267"/>
      <c r="D119" s="276"/>
      <c r="E119" s="278"/>
      <c r="F119" s="280"/>
      <c r="G119" s="75" t="s">
        <v>8</v>
      </c>
      <c r="H119" s="75" t="s">
        <v>9</v>
      </c>
      <c r="I119" s="75" t="s">
        <v>10</v>
      </c>
      <c r="J119" s="75" t="s">
        <v>11</v>
      </c>
      <c r="K119" s="75" t="s">
        <v>12</v>
      </c>
      <c r="L119" s="75" t="s">
        <v>13</v>
      </c>
      <c r="M119" s="75" t="s">
        <v>14</v>
      </c>
      <c r="N119" s="75" t="s">
        <v>15</v>
      </c>
      <c r="O119" s="75" t="s">
        <v>16</v>
      </c>
      <c r="P119" s="75" t="s">
        <v>17</v>
      </c>
      <c r="Q119" s="75" t="s">
        <v>18</v>
      </c>
      <c r="R119" s="75" t="s">
        <v>19</v>
      </c>
      <c r="S119" s="117" t="s">
        <v>476</v>
      </c>
    </row>
    <row r="120" spans="1:19" ht="24" customHeight="1" x14ac:dyDescent="0.35">
      <c r="A120" s="12">
        <v>1</v>
      </c>
      <c r="B120" s="5" t="s">
        <v>116</v>
      </c>
      <c r="C120" s="5" t="s">
        <v>117</v>
      </c>
      <c r="D120" s="130">
        <v>5000</v>
      </c>
      <c r="E120" s="4" t="s">
        <v>26</v>
      </c>
      <c r="F120" s="4" t="s">
        <v>35</v>
      </c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4" t="s">
        <v>556</v>
      </c>
    </row>
    <row r="121" spans="1:19" ht="24" customHeight="1" x14ac:dyDescent="0.35">
      <c r="A121" s="17"/>
      <c r="B121" s="5" t="s">
        <v>118</v>
      </c>
      <c r="C121" s="5" t="s">
        <v>119</v>
      </c>
      <c r="D121" s="131"/>
      <c r="E121" s="4" t="s">
        <v>111</v>
      </c>
      <c r="F121" s="4" t="s">
        <v>36</v>
      </c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4">
        <v>2567</v>
      </c>
    </row>
    <row r="122" spans="1:19" ht="24" customHeight="1" x14ac:dyDescent="0.35">
      <c r="A122" s="14"/>
      <c r="B122" s="5"/>
      <c r="C122" s="5" t="s">
        <v>120</v>
      </c>
      <c r="D122" s="131"/>
      <c r="E122" s="43" t="s">
        <v>27</v>
      </c>
      <c r="F122" s="43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</row>
    <row r="123" spans="1:19" ht="24" customHeight="1" x14ac:dyDescent="0.35">
      <c r="A123" s="14"/>
      <c r="B123" s="5"/>
      <c r="C123" s="5" t="s">
        <v>160</v>
      </c>
      <c r="D123" s="131"/>
      <c r="E123" s="4"/>
      <c r="F123" s="4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</row>
    <row r="124" spans="1:19" ht="24" customHeight="1" x14ac:dyDescent="0.35">
      <c r="A124" s="14"/>
      <c r="B124" s="5"/>
      <c r="C124" s="5" t="s">
        <v>161</v>
      </c>
      <c r="D124" s="131"/>
      <c r="E124" s="4"/>
      <c r="F124" s="4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</row>
    <row r="125" spans="1:19" ht="24" customHeight="1" x14ac:dyDescent="0.35">
      <c r="A125" s="14"/>
      <c r="B125" s="5"/>
      <c r="C125" s="5" t="s">
        <v>162</v>
      </c>
      <c r="D125" s="131"/>
      <c r="E125" s="4"/>
      <c r="F125" s="4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</row>
    <row r="126" spans="1:19" ht="12.75" customHeight="1" x14ac:dyDescent="0.35">
      <c r="A126" s="20"/>
      <c r="B126" s="7"/>
      <c r="C126" s="7"/>
      <c r="D126" s="132"/>
      <c r="E126" s="91"/>
      <c r="F126" s="9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</row>
    <row r="127" spans="1:19" ht="24" customHeight="1" x14ac:dyDescent="0.35">
      <c r="A127" s="12">
        <v>2</v>
      </c>
      <c r="B127" s="60" t="s">
        <v>557</v>
      </c>
      <c r="C127" s="60" t="s">
        <v>293</v>
      </c>
      <c r="D127" s="166">
        <v>15000</v>
      </c>
      <c r="E127" s="80" t="s">
        <v>7</v>
      </c>
      <c r="F127" s="80" t="s">
        <v>35</v>
      </c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4" t="s">
        <v>577</v>
      </c>
    </row>
    <row r="128" spans="1:19" ht="24" customHeight="1" x14ac:dyDescent="0.35">
      <c r="A128" s="14"/>
      <c r="B128" s="5" t="s">
        <v>558</v>
      </c>
      <c r="C128" s="5" t="s">
        <v>294</v>
      </c>
      <c r="D128" s="61"/>
      <c r="E128" s="4" t="s">
        <v>30</v>
      </c>
      <c r="F128" s="4" t="s">
        <v>36</v>
      </c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4">
        <v>2567</v>
      </c>
    </row>
    <row r="129" spans="1:19" ht="24" customHeight="1" x14ac:dyDescent="0.35">
      <c r="A129" s="14"/>
      <c r="B129" s="5" t="s">
        <v>559</v>
      </c>
      <c r="C129" s="5" t="s">
        <v>295</v>
      </c>
      <c r="D129" s="61"/>
      <c r="E129" s="4"/>
      <c r="F129" s="4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</row>
    <row r="130" spans="1:19" ht="24" customHeight="1" x14ac:dyDescent="0.35">
      <c r="A130" s="14"/>
      <c r="B130" s="5" t="s">
        <v>560</v>
      </c>
      <c r="C130" s="17" t="s">
        <v>296</v>
      </c>
      <c r="D130" s="18"/>
      <c r="E130" s="14"/>
      <c r="F130" s="15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</row>
    <row r="131" spans="1:19" ht="24" customHeight="1" x14ac:dyDescent="0.35">
      <c r="A131" s="17"/>
      <c r="B131" s="17" t="s">
        <v>561</v>
      </c>
      <c r="C131" s="17"/>
      <c r="D131" s="28"/>
      <c r="E131" s="17"/>
      <c r="F131" s="15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</row>
    <row r="132" spans="1:19" ht="24" customHeight="1" x14ac:dyDescent="0.35">
      <c r="A132" s="21"/>
      <c r="B132" s="21"/>
      <c r="C132" s="21"/>
      <c r="D132" s="127"/>
      <c r="E132" s="21"/>
      <c r="F132" s="37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</row>
    <row r="133" spans="1:19" ht="24" customHeight="1" x14ac:dyDescent="0.35">
      <c r="A133" s="45"/>
      <c r="B133" s="45"/>
      <c r="C133" s="45"/>
      <c r="D133" s="164"/>
      <c r="E133" s="45"/>
      <c r="F133" s="73"/>
      <c r="G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</row>
    <row r="134" spans="1:19" ht="24" customHeight="1" x14ac:dyDescent="0.35">
      <c r="A134" s="9"/>
      <c r="B134" s="9"/>
      <c r="C134" s="8"/>
      <c r="D134" s="163"/>
      <c r="E134" s="9"/>
      <c r="F134" s="38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</row>
    <row r="135" spans="1:19" ht="24" customHeight="1" x14ac:dyDescent="0.35">
      <c r="A135" s="9"/>
      <c r="B135" s="9"/>
      <c r="C135" s="8"/>
      <c r="D135" s="163"/>
      <c r="E135" s="9"/>
      <c r="F135" s="38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</row>
    <row r="136" spans="1:19" ht="24" customHeight="1" x14ac:dyDescent="0.35">
      <c r="A136" s="9"/>
      <c r="B136" s="9"/>
      <c r="C136" s="8"/>
      <c r="D136" s="163"/>
      <c r="E136" s="9"/>
      <c r="F136" s="38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</row>
    <row r="137" spans="1:19" ht="24" customHeight="1" x14ac:dyDescent="0.35">
      <c r="A137" s="9"/>
      <c r="B137" s="9"/>
      <c r="D137" s="163"/>
      <c r="E137" s="9"/>
      <c r="F137" s="38"/>
      <c r="G137" s="9"/>
      <c r="H137" s="9"/>
      <c r="I137" s="9"/>
      <c r="J137" s="9"/>
      <c r="K137" s="9"/>
      <c r="L137" s="9"/>
      <c r="M137" s="9"/>
      <c r="N137" s="9"/>
      <c r="O137" s="9"/>
      <c r="P137" s="273"/>
      <c r="Q137" s="273"/>
      <c r="R137" s="273"/>
      <c r="S137" s="2" t="s">
        <v>270</v>
      </c>
    </row>
    <row r="138" spans="1:19" ht="24" customHeight="1" x14ac:dyDescent="0.35">
      <c r="A138" s="274" t="s">
        <v>289</v>
      </c>
      <c r="B138" s="274"/>
      <c r="C138" s="274"/>
      <c r="D138" s="274"/>
      <c r="E138" s="274"/>
      <c r="F138" s="274"/>
      <c r="G138" s="274"/>
      <c r="H138" s="274"/>
      <c r="I138" s="274"/>
      <c r="J138" s="274"/>
      <c r="K138" s="274"/>
      <c r="L138" s="274"/>
      <c r="M138" s="274"/>
      <c r="N138" s="274"/>
      <c r="O138" s="274"/>
      <c r="P138" s="274"/>
      <c r="Q138" s="274"/>
      <c r="R138" s="274"/>
    </row>
    <row r="139" spans="1:19" ht="24" customHeight="1" x14ac:dyDescent="0.35">
      <c r="A139" s="274" t="s">
        <v>404</v>
      </c>
      <c r="B139" s="274"/>
      <c r="C139" s="274"/>
      <c r="D139" s="274"/>
      <c r="E139" s="274"/>
      <c r="F139" s="274"/>
      <c r="G139" s="207"/>
      <c r="H139" s="207"/>
      <c r="I139" s="207"/>
      <c r="J139" s="207"/>
      <c r="K139" s="207"/>
      <c r="L139" s="207"/>
      <c r="M139" s="207"/>
      <c r="N139" s="207"/>
      <c r="O139" s="207"/>
      <c r="P139" s="207"/>
      <c r="Q139" s="207"/>
      <c r="R139" s="207"/>
    </row>
    <row r="140" spans="1:19" ht="24" customHeight="1" x14ac:dyDescent="0.35">
      <c r="A140" s="206"/>
      <c r="B140" s="1" t="s">
        <v>292</v>
      </c>
      <c r="C140" s="1"/>
      <c r="D140" s="23"/>
      <c r="E140" s="206"/>
      <c r="F140" s="206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</row>
    <row r="141" spans="1:19" ht="24" customHeight="1" x14ac:dyDescent="0.35">
      <c r="A141" s="266" t="s">
        <v>6</v>
      </c>
      <c r="B141" s="264" t="s">
        <v>156</v>
      </c>
      <c r="C141" s="266" t="s">
        <v>151</v>
      </c>
      <c r="D141" s="275" t="s">
        <v>150</v>
      </c>
      <c r="E141" s="277" t="s">
        <v>31</v>
      </c>
      <c r="F141" s="279" t="s">
        <v>149</v>
      </c>
      <c r="G141" s="281" t="s">
        <v>273</v>
      </c>
      <c r="H141" s="281"/>
      <c r="I141" s="281"/>
      <c r="J141" s="281" t="s">
        <v>474</v>
      </c>
      <c r="K141" s="281"/>
      <c r="L141" s="281"/>
      <c r="M141" s="281"/>
      <c r="N141" s="281"/>
      <c r="O141" s="281"/>
      <c r="P141" s="281"/>
      <c r="Q141" s="281"/>
      <c r="R141" s="281"/>
      <c r="S141" s="212" t="s">
        <v>475</v>
      </c>
    </row>
    <row r="142" spans="1:19" ht="21" customHeight="1" x14ac:dyDescent="0.35">
      <c r="A142" s="267"/>
      <c r="B142" s="268"/>
      <c r="C142" s="267"/>
      <c r="D142" s="276"/>
      <c r="E142" s="278"/>
      <c r="F142" s="280"/>
      <c r="G142" s="75" t="s">
        <v>8</v>
      </c>
      <c r="H142" s="75" t="s">
        <v>9</v>
      </c>
      <c r="I142" s="75" t="s">
        <v>10</v>
      </c>
      <c r="J142" s="75" t="s">
        <v>11</v>
      </c>
      <c r="K142" s="75" t="s">
        <v>12</v>
      </c>
      <c r="L142" s="75" t="s">
        <v>13</v>
      </c>
      <c r="M142" s="75" t="s">
        <v>14</v>
      </c>
      <c r="N142" s="75" t="s">
        <v>15</v>
      </c>
      <c r="O142" s="75" t="s">
        <v>16</v>
      </c>
      <c r="P142" s="75" t="s">
        <v>17</v>
      </c>
      <c r="Q142" s="75" t="s">
        <v>18</v>
      </c>
      <c r="R142" s="75" t="s">
        <v>19</v>
      </c>
      <c r="S142" s="117" t="s">
        <v>476</v>
      </c>
    </row>
    <row r="143" spans="1:19" ht="24" customHeight="1" x14ac:dyDescent="0.35">
      <c r="A143" s="14">
        <v>3</v>
      </c>
      <c r="B143" s="112" t="s">
        <v>228</v>
      </c>
      <c r="C143" s="9" t="s">
        <v>297</v>
      </c>
      <c r="D143" s="114">
        <v>20000</v>
      </c>
      <c r="E143" s="80" t="s">
        <v>7</v>
      </c>
      <c r="F143" s="12" t="s">
        <v>35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4" t="s">
        <v>490</v>
      </c>
    </row>
    <row r="144" spans="1:19" ht="24" customHeight="1" x14ac:dyDescent="0.35">
      <c r="A144" s="14"/>
      <c r="B144" s="15" t="s">
        <v>229</v>
      </c>
      <c r="C144" s="17" t="s">
        <v>298</v>
      </c>
      <c r="D144" s="115"/>
      <c r="E144" s="4" t="s">
        <v>30</v>
      </c>
      <c r="F144" s="14" t="s">
        <v>36</v>
      </c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4">
        <v>2567</v>
      </c>
    </row>
    <row r="145" spans="1:19" ht="24" customHeight="1" x14ac:dyDescent="0.35">
      <c r="A145" s="14"/>
      <c r="B145" s="17"/>
      <c r="C145" s="6" t="s">
        <v>299</v>
      </c>
      <c r="D145" s="124"/>
      <c r="E145" s="14"/>
      <c r="F145" s="14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</row>
    <row r="146" spans="1:19" ht="24" customHeight="1" x14ac:dyDescent="0.35">
      <c r="A146" s="14"/>
      <c r="B146" s="17"/>
      <c r="C146" s="6" t="s">
        <v>300</v>
      </c>
      <c r="D146" s="124"/>
      <c r="E146" s="4"/>
      <c r="F146" s="14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</row>
    <row r="147" spans="1:19" ht="24" customHeight="1" x14ac:dyDescent="0.35">
      <c r="A147" s="14"/>
      <c r="B147" s="17"/>
      <c r="C147" s="8" t="s">
        <v>301</v>
      </c>
      <c r="D147" s="124"/>
      <c r="E147" s="4"/>
      <c r="F147" s="14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</row>
    <row r="148" spans="1:19" ht="24" customHeight="1" x14ac:dyDescent="0.35">
      <c r="A148" s="17"/>
      <c r="B148" s="17"/>
      <c r="C148" s="8" t="s">
        <v>302</v>
      </c>
      <c r="D148" s="28"/>
      <c r="E148" s="14"/>
      <c r="F148" s="15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</row>
    <row r="149" spans="1:19" ht="24" customHeight="1" x14ac:dyDescent="0.35">
      <c r="A149" s="17"/>
      <c r="B149" s="17"/>
      <c r="C149" s="5" t="s">
        <v>303</v>
      </c>
      <c r="D149" s="28"/>
      <c r="E149" s="17"/>
      <c r="F149" s="15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</row>
    <row r="150" spans="1:19" ht="24" customHeight="1" x14ac:dyDescent="0.35">
      <c r="A150" s="17"/>
      <c r="B150" s="17"/>
      <c r="C150" s="5" t="s">
        <v>218</v>
      </c>
      <c r="D150" s="28"/>
      <c r="E150" s="17"/>
      <c r="F150" s="15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</row>
    <row r="151" spans="1:19" ht="24" customHeight="1" x14ac:dyDescent="0.35">
      <c r="A151" s="17"/>
      <c r="B151" s="17"/>
      <c r="C151" s="5" t="s">
        <v>304</v>
      </c>
      <c r="D151" s="28"/>
      <c r="E151" s="17"/>
      <c r="F151" s="15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</row>
    <row r="152" spans="1:19" ht="24" customHeight="1" x14ac:dyDescent="0.35">
      <c r="A152" s="17"/>
      <c r="B152" s="17"/>
      <c r="C152" s="5" t="s">
        <v>305</v>
      </c>
      <c r="D152" s="28"/>
      <c r="E152" s="17"/>
      <c r="F152" s="15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</row>
    <row r="153" spans="1:19" ht="24" customHeight="1" x14ac:dyDescent="0.35">
      <c r="A153" s="21"/>
      <c r="B153" s="21"/>
      <c r="C153" s="21"/>
      <c r="D153" s="127"/>
      <c r="E153" s="21"/>
      <c r="F153" s="37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</row>
    <row r="154" spans="1:19" ht="24" customHeight="1" x14ac:dyDescent="0.35">
      <c r="A154" s="45"/>
      <c r="B154" s="73"/>
      <c r="C154" s="45"/>
      <c r="D154" s="164"/>
      <c r="E154" s="45"/>
      <c r="F154" s="73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</row>
    <row r="155" spans="1:19" ht="24" customHeight="1" x14ac:dyDescent="0.35">
      <c r="A155" s="9"/>
      <c r="B155" s="38"/>
      <c r="C155" s="9"/>
      <c r="D155" s="163"/>
      <c r="E155" s="9"/>
      <c r="F155" s="38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</row>
    <row r="156" spans="1:19" ht="24" customHeight="1" x14ac:dyDescent="0.35">
      <c r="A156" s="9"/>
      <c r="B156" s="9"/>
      <c r="C156" s="9"/>
      <c r="D156" s="163"/>
      <c r="E156" s="9"/>
      <c r="F156" s="38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</row>
    <row r="157" spans="1:19" ht="24" customHeight="1" x14ac:dyDescent="0.35">
      <c r="A157" s="9"/>
      <c r="B157" s="9"/>
      <c r="C157" s="9"/>
      <c r="D157" s="163"/>
      <c r="E157" s="9"/>
      <c r="F157" s="38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</row>
    <row r="158" spans="1:19" ht="24" customHeight="1" x14ac:dyDescent="0.35">
      <c r="A158" s="9"/>
      <c r="B158" s="9"/>
      <c r="C158" s="9"/>
      <c r="D158" s="163"/>
      <c r="E158" s="9"/>
      <c r="F158" s="38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</row>
    <row r="159" spans="1:19" ht="24" customHeight="1" x14ac:dyDescent="0.35">
      <c r="A159" s="9"/>
      <c r="B159" s="9"/>
      <c r="D159" s="163"/>
      <c r="E159" s="9"/>
      <c r="F159" s="38"/>
      <c r="G159" s="9"/>
      <c r="H159" s="9"/>
      <c r="I159" s="9"/>
      <c r="J159" s="9"/>
      <c r="K159" s="9"/>
      <c r="L159" s="9"/>
      <c r="M159" s="9"/>
      <c r="N159" s="9"/>
      <c r="O159" s="9"/>
      <c r="P159" s="273"/>
      <c r="Q159" s="273"/>
      <c r="R159" s="273"/>
      <c r="S159" s="2" t="s">
        <v>270</v>
      </c>
    </row>
    <row r="160" spans="1:19" ht="24" customHeight="1" x14ac:dyDescent="0.35">
      <c r="A160" s="274" t="s">
        <v>289</v>
      </c>
      <c r="B160" s="274"/>
      <c r="C160" s="274"/>
      <c r="D160" s="274"/>
      <c r="E160" s="274"/>
      <c r="F160" s="274"/>
      <c r="G160" s="274"/>
      <c r="H160" s="274"/>
      <c r="I160" s="274"/>
      <c r="J160" s="274"/>
      <c r="K160" s="274"/>
      <c r="L160" s="274"/>
      <c r="M160" s="274"/>
      <c r="N160" s="274"/>
      <c r="O160" s="274"/>
      <c r="P160" s="274"/>
      <c r="Q160" s="274"/>
      <c r="R160" s="274"/>
    </row>
    <row r="161" spans="1:19" ht="24" customHeight="1" x14ac:dyDescent="0.35">
      <c r="A161" s="274" t="s">
        <v>404</v>
      </c>
      <c r="B161" s="274"/>
      <c r="C161" s="274"/>
      <c r="D161" s="274"/>
      <c r="E161" s="274"/>
      <c r="F161" s="274"/>
      <c r="G161" s="207"/>
      <c r="H161" s="207"/>
      <c r="I161" s="207"/>
      <c r="J161" s="207"/>
      <c r="K161" s="207"/>
      <c r="L161" s="207"/>
      <c r="M161" s="207"/>
      <c r="N161" s="207"/>
      <c r="O161" s="207"/>
      <c r="P161" s="207"/>
      <c r="Q161" s="207"/>
      <c r="R161" s="207"/>
    </row>
    <row r="162" spans="1:19" ht="24" customHeight="1" x14ac:dyDescent="0.35">
      <c r="A162" s="206"/>
      <c r="B162" s="1" t="s">
        <v>292</v>
      </c>
      <c r="C162" s="1"/>
      <c r="D162" s="23"/>
      <c r="E162" s="206"/>
      <c r="F162" s="206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</row>
    <row r="163" spans="1:19" ht="24" customHeight="1" x14ac:dyDescent="0.35">
      <c r="A163" s="266" t="s">
        <v>6</v>
      </c>
      <c r="B163" s="264" t="s">
        <v>156</v>
      </c>
      <c r="C163" s="266" t="s">
        <v>151</v>
      </c>
      <c r="D163" s="275" t="s">
        <v>150</v>
      </c>
      <c r="E163" s="277" t="s">
        <v>31</v>
      </c>
      <c r="F163" s="279" t="s">
        <v>149</v>
      </c>
      <c r="G163" s="281" t="s">
        <v>273</v>
      </c>
      <c r="H163" s="281"/>
      <c r="I163" s="281"/>
      <c r="J163" s="281" t="s">
        <v>474</v>
      </c>
      <c r="K163" s="281"/>
      <c r="L163" s="281"/>
      <c r="M163" s="281"/>
      <c r="N163" s="281"/>
      <c r="O163" s="281"/>
      <c r="P163" s="281"/>
      <c r="Q163" s="281"/>
      <c r="R163" s="281"/>
      <c r="S163" s="212" t="s">
        <v>475</v>
      </c>
    </row>
    <row r="164" spans="1:19" ht="21" customHeight="1" x14ac:dyDescent="0.35">
      <c r="A164" s="267"/>
      <c r="B164" s="268"/>
      <c r="C164" s="267"/>
      <c r="D164" s="276"/>
      <c r="E164" s="278"/>
      <c r="F164" s="280"/>
      <c r="G164" s="75" t="s">
        <v>8</v>
      </c>
      <c r="H164" s="75" t="s">
        <v>9</v>
      </c>
      <c r="I164" s="75" t="s">
        <v>10</v>
      </c>
      <c r="J164" s="75" t="s">
        <v>11</v>
      </c>
      <c r="K164" s="75" t="s">
        <v>12</v>
      </c>
      <c r="L164" s="75" t="s">
        <v>13</v>
      </c>
      <c r="M164" s="75" t="s">
        <v>14</v>
      </c>
      <c r="N164" s="75" t="s">
        <v>15</v>
      </c>
      <c r="O164" s="75" t="s">
        <v>16</v>
      </c>
      <c r="P164" s="75" t="s">
        <v>17</v>
      </c>
      <c r="Q164" s="75" t="s">
        <v>18</v>
      </c>
      <c r="R164" s="75" t="s">
        <v>19</v>
      </c>
      <c r="S164" s="117" t="s">
        <v>476</v>
      </c>
    </row>
    <row r="165" spans="1:19" ht="24" customHeight="1" x14ac:dyDescent="0.35">
      <c r="A165" s="14">
        <v>4</v>
      </c>
      <c r="B165" s="112" t="s">
        <v>224</v>
      </c>
      <c r="C165" s="87" t="s">
        <v>306</v>
      </c>
      <c r="D165" s="114">
        <v>20000</v>
      </c>
      <c r="E165" s="80" t="s">
        <v>7</v>
      </c>
      <c r="F165" s="12" t="s">
        <v>35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4" t="s">
        <v>490</v>
      </c>
    </row>
    <row r="166" spans="1:19" ht="24" customHeight="1" x14ac:dyDescent="0.35">
      <c r="A166" s="14"/>
      <c r="B166" s="15" t="s">
        <v>225</v>
      </c>
      <c r="C166" s="17" t="s">
        <v>307</v>
      </c>
      <c r="D166" s="115"/>
      <c r="E166" s="4" t="s">
        <v>30</v>
      </c>
      <c r="F166" s="14" t="s">
        <v>36</v>
      </c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4">
        <v>2567</v>
      </c>
    </row>
    <row r="167" spans="1:19" ht="24" customHeight="1" x14ac:dyDescent="0.35">
      <c r="A167" s="14"/>
      <c r="B167" s="17"/>
      <c r="C167" s="8" t="s">
        <v>308</v>
      </c>
      <c r="D167" s="124"/>
      <c r="E167" s="14"/>
      <c r="F167" s="14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</row>
    <row r="168" spans="1:19" ht="24" customHeight="1" x14ac:dyDescent="0.35">
      <c r="A168" s="14"/>
      <c r="B168" s="17"/>
      <c r="C168" s="8" t="s">
        <v>309</v>
      </c>
      <c r="D168" s="124"/>
      <c r="E168" s="4"/>
      <c r="F168" s="14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</row>
    <row r="169" spans="1:19" ht="24" customHeight="1" x14ac:dyDescent="0.35">
      <c r="A169" s="14"/>
      <c r="B169" s="17"/>
      <c r="C169" s="5" t="s">
        <v>310</v>
      </c>
      <c r="D169" s="124"/>
      <c r="E169" s="4"/>
      <c r="F169" s="14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</row>
    <row r="170" spans="1:19" ht="24" customHeight="1" x14ac:dyDescent="0.35">
      <c r="A170" s="17"/>
      <c r="B170" s="17"/>
      <c r="C170" s="5" t="s">
        <v>649</v>
      </c>
      <c r="D170" s="28"/>
      <c r="E170" s="14"/>
      <c r="F170" s="15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</row>
    <row r="171" spans="1:19" ht="24" customHeight="1" x14ac:dyDescent="0.35">
      <c r="A171" s="17"/>
      <c r="B171" s="17"/>
      <c r="C171" s="5" t="s">
        <v>226</v>
      </c>
      <c r="D171" s="28"/>
      <c r="E171" s="17"/>
      <c r="F171" s="15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</row>
    <row r="172" spans="1:19" ht="24" customHeight="1" x14ac:dyDescent="0.35">
      <c r="A172" s="17"/>
      <c r="B172" s="17"/>
      <c r="C172" s="5" t="s">
        <v>227</v>
      </c>
      <c r="D172" s="28"/>
      <c r="E172" s="17"/>
      <c r="F172" s="15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</row>
    <row r="173" spans="1:19" ht="24" customHeight="1" x14ac:dyDescent="0.35">
      <c r="A173" s="17"/>
      <c r="B173" s="17"/>
      <c r="C173" s="5" t="s">
        <v>223</v>
      </c>
      <c r="D173" s="28"/>
      <c r="E173" s="17"/>
      <c r="F173" s="15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</row>
    <row r="174" spans="1:19" ht="24" customHeight="1" x14ac:dyDescent="0.35">
      <c r="A174" s="17"/>
      <c r="B174" s="17"/>
      <c r="D174" s="28"/>
      <c r="E174" s="17"/>
      <c r="F174" s="15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</row>
    <row r="175" spans="1:19" ht="24" customHeight="1" x14ac:dyDescent="0.35">
      <c r="A175" s="45"/>
      <c r="B175" s="45"/>
      <c r="C175" s="45"/>
      <c r="D175" s="164"/>
      <c r="E175" s="45"/>
      <c r="F175" s="73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</row>
    <row r="176" spans="1:19" ht="24" customHeight="1" x14ac:dyDescent="0.35">
      <c r="D176" s="162"/>
      <c r="E176" s="2"/>
      <c r="F176" s="40"/>
    </row>
    <row r="177" spans="1:19" ht="24" customHeight="1" x14ac:dyDescent="0.35">
      <c r="D177" s="162"/>
      <c r="E177" s="2"/>
      <c r="F177" s="40"/>
    </row>
    <row r="178" spans="1:19" ht="24" customHeight="1" x14ac:dyDescent="0.35">
      <c r="D178" s="162"/>
      <c r="E178" s="2"/>
      <c r="F178" s="40"/>
    </row>
    <row r="179" spans="1:19" ht="24" customHeight="1" x14ac:dyDescent="0.35">
      <c r="D179" s="162"/>
      <c r="E179" s="2"/>
      <c r="F179" s="40"/>
    </row>
    <row r="180" spans="1:19" ht="24" customHeight="1" x14ac:dyDescent="0.35">
      <c r="D180" s="162"/>
      <c r="E180" s="2"/>
      <c r="F180" s="40"/>
    </row>
    <row r="181" spans="1:19" ht="24" customHeight="1" x14ac:dyDescent="0.35">
      <c r="A181" s="9"/>
      <c r="B181" s="9"/>
      <c r="D181" s="163"/>
      <c r="E181" s="9"/>
      <c r="F181" s="38"/>
      <c r="G181" s="9"/>
      <c r="H181" s="9"/>
      <c r="I181" s="9"/>
      <c r="J181" s="9"/>
      <c r="K181" s="9"/>
      <c r="L181" s="9"/>
      <c r="M181" s="9"/>
      <c r="N181" s="9"/>
      <c r="O181" s="9"/>
      <c r="P181" s="273"/>
      <c r="Q181" s="273"/>
      <c r="R181" s="273"/>
      <c r="S181" s="2" t="s">
        <v>270</v>
      </c>
    </row>
    <row r="182" spans="1:19" ht="24" customHeight="1" x14ac:dyDescent="0.35">
      <c r="A182" s="274" t="s">
        <v>289</v>
      </c>
      <c r="B182" s="274"/>
      <c r="C182" s="274"/>
      <c r="D182" s="274"/>
      <c r="E182" s="274"/>
      <c r="F182" s="274"/>
      <c r="G182" s="274"/>
      <c r="H182" s="274"/>
      <c r="I182" s="274"/>
      <c r="J182" s="274"/>
      <c r="K182" s="274"/>
      <c r="L182" s="274"/>
      <c r="M182" s="274"/>
      <c r="N182" s="274"/>
      <c r="O182" s="274"/>
      <c r="P182" s="274"/>
      <c r="Q182" s="274"/>
      <c r="R182" s="274"/>
    </row>
    <row r="183" spans="1:19" ht="24" customHeight="1" x14ac:dyDescent="0.35">
      <c r="A183" s="274" t="s">
        <v>404</v>
      </c>
      <c r="B183" s="274"/>
      <c r="C183" s="274"/>
      <c r="D183" s="274"/>
      <c r="E183" s="274"/>
      <c r="F183" s="274"/>
      <c r="G183" s="207"/>
      <c r="H183" s="207"/>
      <c r="I183" s="207"/>
      <c r="J183" s="207"/>
      <c r="K183" s="207"/>
      <c r="L183" s="207"/>
      <c r="M183" s="207"/>
      <c r="N183" s="207"/>
      <c r="O183" s="207"/>
      <c r="P183" s="207"/>
      <c r="Q183" s="207"/>
      <c r="R183" s="207"/>
    </row>
    <row r="184" spans="1:19" ht="24" customHeight="1" x14ac:dyDescent="0.35">
      <c r="A184" s="206"/>
      <c r="B184" s="1" t="s">
        <v>292</v>
      </c>
      <c r="C184" s="1"/>
      <c r="D184" s="23"/>
      <c r="E184" s="206"/>
      <c r="F184" s="206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</row>
    <row r="185" spans="1:19" ht="24" customHeight="1" x14ac:dyDescent="0.35">
      <c r="A185" s="266" t="s">
        <v>6</v>
      </c>
      <c r="B185" s="264" t="s">
        <v>156</v>
      </c>
      <c r="C185" s="266" t="s">
        <v>151</v>
      </c>
      <c r="D185" s="275" t="s">
        <v>150</v>
      </c>
      <c r="E185" s="277" t="s">
        <v>31</v>
      </c>
      <c r="F185" s="279" t="s">
        <v>149</v>
      </c>
      <c r="G185" s="281" t="s">
        <v>273</v>
      </c>
      <c r="H185" s="281"/>
      <c r="I185" s="281"/>
      <c r="J185" s="281" t="s">
        <v>474</v>
      </c>
      <c r="K185" s="281"/>
      <c r="L185" s="281"/>
      <c r="M185" s="281"/>
      <c r="N185" s="281"/>
      <c r="O185" s="281"/>
      <c r="P185" s="281"/>
      <c r="Q185" s="281"/>
      <c r="R185" s="281"/>
      <c r="S185" s="212" t="s">
        <v>475</v>
      </c>
    </row>
    <row r="186" spans="1:19" ht="21" customHeight="1" x14ac:dyDescent="0.35">
      <c r="A186" s="267"/>
      <c r="B186" s="268"/>
      <c r="C186" s="267"/>
      <c r="D186" s="276"/>
      <c r="E186" s="278"/>
      <c r="F186" s="280"/>
      <c r="G186" s="75" t="s">
        <v>8</v>
      </c>
      <c r="H186" s="75" t="s">
        <v>9</v>
      </c>
      <c r="I186" s="75" t="s">
        <v>10</v>
      </c>
      <c r="J186" s="75" t="s">
        <v>11</v>
      </c>
      <c r="K186" s="75" t="s">
        <v>12</v>
      </c>
      <c r="L186" s="75" t="s">
        <v>13</v>
      </c>
      <c r="M186" s="75" t="s">
        <v>14</v>
      </c>
      <c r="N186" s="75" t="s">
        <v>15</v>
      </c>
      <c r="O186" s="75" t="s">
        <v>16</v>
      </c>
      <c r="P186" s="75" t="s">
        <v>17</v>
      </c>
      <c r="Q186" s="75" t="s">
        <v>18</v>
      </c>
      <c r="R186" s="75" t="s">
        <v>19</v>
      </c>
      <c r="S186" s="117" t="s">
        <v>476</v>
      </c>
    </row>
    <row r="187" spans="1:19" ht="24" customHeight="1" x14ac:dyDescent="0.35">
      <c r="A187" s="14">
        <v>5</v>
      </c>
      <c r="B187" s="112" t="s">
        <v>221</v>
      </c>
      <c r="C187" s="87" t="s">
        <v>311</v>
      </c>
      <c r="D187" s="114">
        <v>20000</v>
      </c>
      <c r="E187" s="80" t="s">
        <v>7</v>
      </c>
      <c r="F187" s="12" t="s">
        <v>35</v>
      </c>
      <c r="G187" s="86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4" t="s">
        <v>490</v>
      </c>
    </row>
    <row r="188" spans="1:19" ht="24" customHeight="1" x14ac:dyDescent="0.35">
      <c r="A188" s="14"/>
      <c r="B188" s="6" t="s">
        <v>222</v>
      </c>
      <c r="C188" s="17" t="s">
        <v>312</v>
      </c>
      <c r="D188" s="115"/>
      <c r="E188" s="4" t="s">
        <v>30</v>
      </c>
      <c r="F188" s="14" t="s">
        <v>36</v>
      </c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4">
        <v>2567</v>
      </c>
    </row>
    <row r="189" spans="1:19" ht="24" customHeight="1" x14ac:dyDescent="0.35">
      <c r="A189" s="14"/>
      <c r="B189" s="17" t="s">
        <v>193</v>
      </c>
      <c r="C189" s="5" t="s">
        <v>313</v>
      </c>
      <c r="D189" s="124"/>
      <c r="E189" s="14"/>
      <c r="F189" s="14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</row>
    <row r="190" spans="1:19" ht="24" customHeight="1" x14ac:dyDescent="0.35">
      <c r="A190" s="14"/>
      <c r="B190" s="17"/>
      <c r="C190" s="6" t="s">
        <v>299</v>
      </c>
      <c r="D190" s="124"/>
      <c r="E190" s="4"/>
      <c r="F190" s="14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</row>
    <row r="191" spans="1:19" ht="24" customHeight="1" x14ac:dyDescent="0.35">
      <c r="A191" s="14"/>
      <c r="B191" s="17"/>
      <c r="C191" s="6" t="s">
        <v>314</v>
      </c>
      <c r="D191" s="124"/>
      <c r="E191" s="4"/>
      <c r="F191" s="14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</row>
    <row r="192" spans="1:19" ht="24" customHeight="1" x14ac:dyDescent="0.35">
      <c r="A192" s="17"/>
      <c r="B192" s="17"/>
      <c r="C192" s="5" t="s">
        <v>315</v>
      </c>
      <c r="D192" s="28"/>
      <c r="E192" s="14"/>
      <c r="F192" s="15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</row>
    <row r="193" spans="1:19" ht="24" customHeight="1" x14ac:dyDescent="0.35">
      <c r="A193" s="17"/>
      <c r="B193" s="17"/>
      <c r="C193" s="5" t="s">
        <v>316</v>
      </c>
      <c r="D193" s="28"/>
      <c r="E193" s="17"/>
      <c r="F193" s="15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</row>
    <row r="194" spans="1:19" ht="24" customHeight="1" x14ac:dyDescent="0.35">
      <c r="A194" s="17"/>
      <c r="B194" s="17"/>
      <c r="C194" s="5" t="s">
        <v>317</v>
      </c>
      <c r="D194" s="28"/>
      <c r="E194" s="17"/>
      <c r="F194" s="15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</row>
    <row r="195" spans="1:19" ht="24" customHeight="1" x14ac:dyDescent="0.35">
      <c r="A195" s="17"/>
      <c r="B195" s="17"/>
      <c r="C195" s="5" t="s">
        <v>318</v>
      </c>
      <c r="D195" s="28"/>
      <c r="E195" s="17"/>
      <c r="F195" s="15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</row>
    <row r="196" spans="1:19" ht="24" customHeight="1" x14ac:dyDescent="0.35">
      <c r="A196" s="17"/>
      <c r="B196" s="17"/>
      <c r="C196" s="5" t="s">
        <v>223</v>
      </c>
      <c r="D196" s="28"/>
      <c r="E196" s="17"/>
      <c r="F196" s="15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</row>
    <row r="197" spans="1:19" ht="24" customHeight="1" x14ac:dyDescent="0.35">
      <c r="A197" s="21"/>
      <c r="B197" s="21"/>
      <c r="C197" s="21"/>
      <c r="D197" s="127"/>
      <c r="E197" s="21"/>
      <c r="F197" s="37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</row>
    <row r="198" spans="1:19" ht="24" customHeight="1" x14ac:dyDescent="0.35">
      <c r="D198" s="162"/>
      <c r="E198" s="2"/>
      <c r="F198" s="40"/>
    </row>
    <row r="199" spans="1:19" ht="24" customHeight="1" x14ac:dyDescent="0.35">
      <c r="D199" s="162"/>
      <c r="E199" s="2"/>
      <c r="F199" s="40"/>
    </row>
    <row r="200" spans="1:19" ht="24" customHeight="1" x14ac:dyDescent="0.35">
      <c r="D200" s="162"/>
      <c r="E200" s="2"/>
      <c r="F200" s="40"/>
    </row>
    <row r="201" spans="1:19" ht="24" customHeight="1" x14ac:dyDescent="0.35">
      <c r="D201" s="162"/>
      <c r="E201" s="2"/>
      <c r="F201" s="40"/>
    </row>
    <row r="202" spans="1:19" ht="24" customHeight="1" x14ac:dyDescent="0.35">
      <c r="D202" s="162"/>
      <c r="E202" s="2"/>
      <c r="F202" s="40"/>
    </row>
    <row r="203" spans="1:19" ht="24" customHeight="1" x14ac:dyDescent="0.35">
      <c r="A203" s="9"/>
      <c r="B203" s="9"/>
      <c r="D203" s="163"/>
      <c r="E203" s="9"/>
      <c r="F203" s="38"/>
      <c r="G203" s="9"/>
      <c r="H203" s="9"/>
      <c r="I203" s="9"/>
      <c r="J203" s="9"/>
      <c r="K203" s="9"/>
      <c r="L203" s="9"/>
      <c r="M203" s="9"/>
      <c r="N203" s="9"/>
      <c r="O203" s="9"/>
      <c r="P203" s="273"/>
      <c r="Q203" s="273"/>
      <c r="R203" s="273"/>
      <c r="S203" s="2" t="s">
        <v>270</v>
      </c>
    </row>
    <row r="204" spans="1:19" ht="24" customHeight="1" x14ac:dyDescent="0.35">
      <c r="A204" s="274" t="s">
        <v>289</v>
      </c>
      <c r="B204" s="274"/>
      <c r="C204" s="274"/>
      <c r="D204" s="274"/>
      <c r="E204" s="274"/>
      <c r="F204" s="274"/>
      <c r="G204" s="274"/>
      <c r="H204" s="274"/>
      <c r="I204" s="274"/>
      <c r="J204" s="274"/>
      <c r="K204" s="274"/>
      <c r="L204" s="274"/>
      <c r="M204" s="274"/>
      <c r="N204" s="274"/>
      <c r="O204" s="274"/>
      <c r="P204" s="274"/>
      <c r="Q204" s="274"/>
      <c r="R204" s="274"/>
    </row>
    <row r="205" spans="1:19" ht="24" customHeight="1" x14ac:dyDescent="0.35">
      <c r="A205" s="274" t="s">
        <v>404</v>
      </c>
      <c r="B205" s="274"/>
      <c r="C205" s="274"/>
      <c r="D205" s="274"/>
      <c r="E205" s="274"/>
      <c r="F205" s="274"/>
      <c r="G205" s="207"/>
      <c r="H205" s="207"/>
      <c r="I205" s="207"/>
      <c r="J205" s="207"/>
      <c r="K205" s="207"/>
      <c r="L205" s="207"/>
      <c r="M205" s="207"/>
      <c r="N205" s="207"/>
      <c r="O205" s="207"/>
      <c r="P205" s="207"/>
      <c r="Q205" s="207"/>
      <c r="R205" s="207"/>
    </row>
    <row r="206" spans="1:19" ht="24" customHeight="1" x14ac:dyDescent="0.35">
      <c r="A206" s="206"/>
      <c r="B206" s="1" t="s">
        <v>292</v>
      </c>
      <c r="C206" s="1"/>
      <c r="D206" s="23"/>
      <c r="E206" s="206"/>
      <c r="F206" s="206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</row>
    <row r="207" spans="1:19" ht="24" customHeight="1" x14ac:dyDescent="0.35">
      <c r="A207" s="266" t="s">
        <v>6</v>
      </c>
      <c r="B207" s="264" t="s">
        <v>156</v>
      </c>
      <c r="C207" s="266" t="s">
        <v>151</v>
      </c>
      <c r="D207" s="275" t="s">
        <v>150</v>
      </c>
      <c r="E207" s="277" t="s">
        <v>31</v>
      </c>
      <c r="F207" s="279" t="s">
        <v>149</v>
      </c>
      <c r="G207" s="281" t="s">
        <v>273</v>
      </c>
      <c r="H207" s="281"/>
      <c r="I207" s="281"/>
      <c r="J207" s="281" t="s">
        <v>474</v>
      </c>
      <c r="K207" s="281"/>
      <c r="L207" s="281"/>
      <c r="M207" s="281"/>
      <c r="N207" s="281"/>
      <c r="O207" s="281"/>
      <c r="P207" s="281"/>
      <c r="Q207" s="281"/>
      <c r="R207" s="281"/>
      <c r="S207" s="212" t="s">
        <v>475</v>
      </c>
    </row>
    <row r="208" spans="1:19" ht="21" customHeight="1" x14ac:dyDescent="0.35">
      <c r="A208" s="267"/>
      <c r="B208" s="268"/>
      <c r="C208" s="267"/>
      <c r="D208" s="276"/>
      <c r="E208" s="278"/>
      <c r="F208" s="280"/>
      <c r="G208" s="75" t="s">
        <v>8</v>
      </c>
      <c r="H208" s="75" t="s">
        <v>9</v>
      </c>
      <c r="I208" s="75" t="s">
        <v>10</v>
      </c>
      <c r="J208" s="75" t="s">
        <v>11</v>
      </c>
      <c r="K208" s="75" t="s">
        <v>12</v>
      </c>
      <c r="L208" s="75" t="s">
        <v>13</v>
      </c>
      <c r="M208" s="75" t="s">
        <v>14</v>
      </c>
      <c r="N208" s="75" t="s">
        <v>15</v>
      </c>
      <c r="O208" s="75" t="s">
        <v>16</v>
      </c>
      <c r="P208" s="75" t="s">
        <v>17</v>
      </c>
      <c r="Q208" s="75" t="s">
        <v>18</v>
      </c>
      <c r="R208" s="75" t="s">
        <v>19</v>
      </c>
      <c r="S208" s="117" t="s">
        <v>476</v>
      </c>
    </row>
    <row r="209" spans="1:19" ht="24" customHeight="1" x14ac:dyDescent="0.35">
      <c r="A209" s="14">
        <v>6</v>
      </c>
      <c r="B209" s="5" t="s">
        <v>319</v>
      </c>
      <c r="C209" s="5" t="s">
        <v>251</v>
      </c>
      <c r="D209" s="27">
        <v>3000</v>
      </c>
      <c r="E209" s="80" t="s">
        <v>7</v>
      </c>
      <c r="F209" s="12" t="s">
        <v>35</v>
      </c>
      <c r="G209" s="86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4" t="s">
        <v>510</v>
      </c>
    </row>
    <row r="210" spans="1:19" ht="24" customHeight="1" x14ac:dyDescent="0.35">
      <c r="A210" s="14"/>
      <c r="B210" s="17" t="s">
        <v>320</v>
      </c>
      <c r="C210" s="5" t="s">
        <v>252</v>
      </c>
      <c r="D210" s="124"/>
      <c r="E210" s="4" t="s">
        <v>30</v>
      </c>
      <c r="F210" s="14" t="s">
        <v>36</v>
      </c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4">
        <v>2567</v>
      </c>
    </row>
    <row r="211" spans="1:19" ht="24" customHeight="1" x14ac:dyDescent="0.35">
      <c r="A211" s="14"/>
      <c r="B211" s="17" t="s">
        <v>250</v>
      </c>
      <c r="C211" s="139" t="s">
        <v>321</v>
      </c>
      <c r="D211" s="124"/>
      <c r="E211" s="14"/>
      <c r="F211" s="14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</row>
    <row r="212" spans="1:19" ht="24" customHeight="1" x14ac:dyDescent="0.35">
      <c r="A212" s="14"/>
      <c r="B212" s="17"/>
      <c r="C212" s="5" t="s">
        <v>322</v>
      </c>
      <c r="D212" s="124"/>
      <c r="E212" s="4"/>
      <c r="F212" s="14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</row>
    <row r="213" spans="1:19" ht="24" customHeight="1" x14ac:dyDescent="0.35">
      <c r="A213" s="14"/>
      <c r="B213" s="17"/>
      <c r="C213" s="17" t="s">
        <v>323</v>
      </c>
      <c r="D213" s="124"/>
      <c r="E213" s="4"/>
      <c r="F213" s="14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</row>
    <row r="214" spans="1:19" ht="24" customHeight="1" x14ac:dyDescent="0.35">
      <c r="A214" s="17"/>
      <c r="B214" s="17"/>
      <c r="C214" s="5" t="s">
        <v>324</v>
      </c>
      <c r="D214" s="28"/>
      <c r="E214" s="14"/>
      <c r="F214" s="15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</row>
    <row r="215" spans="1:19" ht="24" customHeight="1" x14ac:dyDescent="0.35">
      <c r="A215" s="17"/>
      <c r="B215" s="17"/>
      <c r="C215" s="5" t="s">
        <v>325</v>
      </c>
      <c r="D215" s="28"/>
      <c r="E215" s="17"/>
      <c r="F215" s="15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</row>
    <row r="216" spans="1:19" ht="16.5" customHeight="1" x14ac:dyDescent="0.35">
      <c r="A216" s="21"/>
      <c r="B216" s="21"/>
      <c r="C216" s="7"/>
      <c r="D216" s="127"/>
      <c r="E216" s="21"/>
      <c r="F216" s="37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</row>
    <row r="217" spans="1:19" ht="24" customHeight="1" x14ac:dyDescent="0.35">
      <c r="A217" s="80">
        <v>7</v>
      </c>
      <c r="B217" s="60" t="s">
        <v>326</v>
      </c>
      <c r="C217" s="60" t="s">
        <v>328</v>
      </c>
      <c r="D217" s="78">
        <v>40000</v>
      </c>
      <c r="E217" s="80" t="s">
        <v>7</v>
      </c>
      <c r="F217" s="78" t="s">
        <v>35</v>
      </c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4" t="s">
        <v>490</v>
      </c>
    </row>
    <row r="218" spans="1:19" ht="24" customHeight="1" x14ac:dyDescent="0.35">
      <c r="A218" s="4"/>
      <c r="B218" s="5" t="s">
        <v>327</v>
      </c>
      <c r="C218" s="5" t="s">
        <v>193</v>
      </c>
      <c r="D218" s="61"/>
      <c r="E218" s="4" t="s">
        <v>30</v>
      </c>
      <c r="F218" s="4" t="s">
        <v>36</v>
      </c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4">
        <v>2567</v>
      </c>
    </row>
    <row r="219" spans="1:19" ht="24" customHeight="1" x14ac:dyDescent="0.35">
      <c r="A219" s="4"/>
      <c r="B219" s="5" t="s">
        <v>30</v>
      </c>
      <c r="C219" s="5" t="s">
        <v>329</v>
      </c>
      <c r="D219" s="61"/>
      <c r="E219" s="6"/>
      <c r="F219" s="4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</row>
    <row r="220" spans="1:19" ht="24" customHeight="1" x14ac:dyDescent="0.35">
      <c r="A220" s="4"/>
      <c r="B220" s="17"/>
      <c r="C220" s="5" t="s">
        <v>227</v>
      </c>
      <c r="D220" s="61"/>
      <c r="E220" s="4"/>
      <c r="F220" s="4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</row>
    <row r="221" spans="1:19" ht="24" customHeight="1" x14ac:dyDescent="0.35">
      <c r="A221" s="4"/>
      <c r="B221" s="5"/>
      <c r="C221" s="5" t="s">
        <v>330</v>
      </c>
      <c r="D221" s="33"/>
      <c r="E221" s="43"/>
      <c r="F221" s="5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</row>
    <row r="222" spans="1:19" ht="24" customHeight="1" x14ac:dyDescent="0.35">
      <c r="A222" s="4"/>
      <c r="B222" s="5"/>
      <c r="C222" s="5" t="s">
        <v>331</v>
      </c>
      <c r="D222" s="33"/>
      <c r="E222" s="43"/>
      <c r="F222" s="5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</row>
    <row r="223" spans="1:19" ht="24" customHeight="1" x14ac:dyDescent="0.35">
      <c r="A223" s="102" t="s">
        <v>90</v>
      </c>
      <c r="B223" s="102">
        <v>7</v>
      </c>
      <c r="C223" s="167"/>
      <c r="D223" s="125">
        <f>SUM(D120:D222)</f>
        <v>123000</v>
      </c>
      <c r="E223" s="168"/>
      <c r="F223" s="167"/>
      <c r="G223" s="96"/>
      <c r="H223" s="96"/>
      <c r="I223" s="96"/>
      <c r="J223" s="96"/>
      <c r="K223" s="96"/>
      <c r="L223" s="96"/>
      <c r="M223" s="96"/>
      <c r="N223" s="96"/>
      <c r="O223" s="96"/>
      <c r="P223" s="96"/>
      <c r="Q223" s="96"/>
      <c r="R223" s="96"/>
      <c r="S223" s="96"/>
    </row>
    <row r="224" spans="1:19" ht="24" customHeight="1" x14ac:dyDescent="0.35">
      <c r="A224" s="219"/>
      <c r="B224" s="219"/>
      <c r="C224" s="8"/>
      <c r="D224" s="220"/>
      <c r="E224" s="88"/>
      <c r="F224" s="8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</row>
    <row r="225" spans="1:19" ht="24" customHeight="1" x14ac:dyDescent="0.35">
      <c r="D225" s="162"/>
      <c r="E225" s="2"/>
      <c r="F225" s="40"/>
      <c r="P225" s="273"/>
      <c r="Q225" s="273"/>
      <c r="R225" s="273"/>
      <c r="S225" s="2" t="s">
        <v>270</v>
      </c>
    </row>
    <row r="226" spans="1:19" ht="24" customHeight="1" x14ac:dyDescent="0.35">
      <c r="A226" s="274" t="s">
        <v>289</v>
      </c>
      <c r="B226" s="274"/>
      <c r="C226" s="274"/>
      <c r="D226" s="274"/>
      <c r="E226" s="274"/>
      <c r="F226" s="274"/>
      <c r="G226" s="274"/>
      <c r="H226" s="274"/>
      <c r="I226" s="274"/>
      <c r="J226" s="274"/>
      <c r="K226" s="274"/>
      <c r="L226" s="274"/>
      <c r="M226" s="274"/>
      <c r="N226" s="274"/>
      <c r="O226" s="274"/>
      <c r="P226" s="274"/>
      <c r="Q226" s="274"/>
      <c r="R226" s="274"/>
    </row>
    <row r="227" spans="1:19" ht="24" customHeight="1" x14ac:dyDescent="0.35">
      <c r="A227" s="274" t="s">
        <v>405</v>
      </c>
      <c r="B227" s="274"/>
      <c r="C227" s="274"/>
      <c r="D227" s="274"/>
      <c r="E227" s="274"/>
      <c r="F227" s="274"/>
      <c r="G227" s="207"/>
      <c r="H227" s="207"/>
      <c r="I227" s="207"/>
      <c r="J227" s="207"/>
      <c r="K227" s="207"/>
      <c r="L227" s="207"/>
      <c r="M227" s="207"/>
      <c r="N227" s="207"/>
      <c r="O227" s="207"/>
      <c r="P227" s="207"/>
      <c r="Q227" s="207"/>
      <c r="R227" s="207"/>
    </row>
    <row r="228" spans="1:19" ht="24" customHeight="1" x14ac:dyDescent="0.35">
      <c r="A228" s="206"/>
      <c r="B228" s="1" t="s">
        <v>332</v>
      </c>
      <c r="C228" s="1"/>
      <c r="D228" s="23"/>
      <c r="E228" s="206"/>
      <c r="F228" s="206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</row>
    <row r="229" spans="1:19" ht="24" customHeight="1" x14ac:dyDescent="0.35">
      <c r="A229" s="266" t="s">
        <v>6</v>
      </c>
      <c r="B229" s="264" t="s">
        <v>156</v>
      </c>
      <c r="C229" s="266" t="s">
        <v>151</v>
      </c>
      <c r="D229" s="275" t="s">
        <v>150</v>
      </c>
      <c r="E229" s="277" t="s">
        <v>31</v>
      </c>
      <c r="F229" s="282" t="s">
        <v>149</v>
      </c>
      <c r="G229" s="281" t="s">
        <v>273</v>
      </c>
      <c r="H229" s="281"/>
      <c r="I229" s="281"/>
      <c r="J229" s="281" t="s">
        <v>474</v>
      </c>
      <c r="K229" s="281"/>
      <c r="L229" s="281"/>
      <c r="M229" s="281"/>
      <c r="N229" s="281"/>
      <c r="O229" s="281"/>
      <c r="P229" s="281"/>
      <c r="Q229" s="281"/>
      <c r="R229" s="281"/>
      <c r="S229" s="212" t="s">
        <v>475</v>
      </c>
    </row>
    <row r="230" spans="1:19" ht="20.25" customHeight="1" x14ac:dyDescent="0.35">
      <c r="A230" s="267"/>
      <c r="B230" s="268"/>
      <c r="C230" s="267"/>
      <c r="D230" s="276"/>
      <c r="E230" s="278"/>
      <c r="F230" s="283"/>
      <c r="G230" s="75" t="s">
        <v>8</v>
      </c>
      <c r="H230" s="75" t="s">
        <v>9</v>
      </c>
      <c r="I230" s="75" t="s">
        <v>10</v>
      </c>
      <c r="J230" s="75" t="s">
        <v>11</v>
      </c>
      <c r="K230" s="75" t="s">
        <v>12</v>
      </c>
      <c r="L230" s="75" t="s">
        <v>13</v>
      </c>
      <c r="M230" s="75" t="s">
        <v>14</v>
      </c>
      <c r="N230" s="75" t="s">
        <v>15</v>
      </c>
      <c r="O230" s="75" t="s">
        <v>16</v>
      </c>
      <c r="P230" s="75" t="s">
        <v>17</v>
      </c>
      <c r="Q230" s="75" t="s">
        <v>18</v>
      </c>
      <c r="R230" s="75" t="s">
        <v>19</v>
      </c>
      <c r="S230" s="117" t="s">
        <v>476</v>
      </c>
    </row>
    <row r="231" spans="1:19" ht="24" customHeight="1" x14ac:dyDescent="0.35">
      <c r="A231" s="12">
        <v>1</v>
      </c>
      <c r="B231" s="5" t="s">
        <v>121</v>
      </c>
      <c r="C231" s="5" t="s">
        <v>122</v>
      </c>
      <c r="D231" s="27">
        <v>20000</v>
      </c>
      <c r="E231" s="170" t="s">
        <v>111</v>
      </c>
      <c r="F231" s="14" t="s">
        <v>21</v>
      </c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4" t="s">
        <v>512</v>
      </c>
    </row>
    <row r="232" spans="1:19" ht="24" customHeight="1" x14ac:dyDescent="0.35">
      <c r="A232" s="14"/>
      <c r="B232" s="17" t="s">
        <v>123</v>
      </c>
      <c r="C232" s="17" t="s">
        <v>124</v>
      </c>
      <c r="D232" s="27"/>
      <c r="E232" s="171" t="s">
        <v>137</v>
      </c>
      <c r="F232" s="14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4">
        <v>2567</v>
      </c>
    </row>
    <row r="233" spans="1:19" ht="24" customHeight="1" x14ac:dyDescent="0.35">
      <c r="A233" s="14"/>
      <c r="B233" s="17" t="s">
        <v>255</v>
      </c>
      <c r="C233" s="5" t="s">
        <v>165</v>
      </c>
      <c r="D233" s="27"/>
      <c r="E233" s="171" t="s">
        <v>125</v>
      </c>
      <c r="F233" s="14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</row>
    <row r="234" spans="1:19" ht="24" customHeight="1" x14ac:dyDescent="0.35">
      <c r="A234" s="14"/>
      <c r="B234" s="87"/>
      <c r="C234" s="87" t="s">
        <v>163</v>
      </c>
      <c r="D234" s="85"/>
      <c r="E234" s="170" t="s">
        <v>126</v>
      </c>
      <c r="F234" s="52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</row>
    <row r="235" spans="1:19" ht="24" customHeight="1" x14ac:dyDescent="0.35">
      <c r="A235" s="135"/>
      <c r="B235" s="136"/>
      <c r="C235" s="137"/>
      <c r="D235" s="138"/>
      <c r="E235" s="20"/>
      <c r="F235" s="20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21"/>
    </row>
    <row r="236" spans="1:19" ht="24" customHeight="1" x14ac:dyDescent="0.35">
      <c r="A236" s="14">
        <v>2</v>
      </c>
      <c r="B236" s="17" t="s">
        <v>127</v>
      </c>
      <c r="C236" s="5" t="s">
        <v>333</v>
      </c>
      <c r="D236" s="27">
        <v>20000</v>
      </c>
      <c r="E236" s="170" t="s">
        <v>111</v>
      </c>
      <c r="F236" s="14" t="s">
        <v>21</v>
      </c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4" t="s">
        <v>486</v>
      </c>
    </row>
    <row r="237" spans="1:19" ht="24" customHeight="1" x14ac:dyDescent="0.35">
      <c r="A237" s="14"/>
      <c r="B237" s="17" t="s">
        <v>128</v>
      </c>
      <c r="C237" s="5" t="s">
        <v>334</v>
      </c>
      <c r="D237" s="27"/>
      <c r="E237" s="248" t="s">
        <v>137</v>
      </c>
      <c r="F237" s="14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4">
        <v>2567</v>
      </c>
    </row>
    <row r="238" spans="1:19" s="89" customFormat="1" x14ac:dyDescent="0.35">
      <c r="A238" s="14"/>
      <c r="B238" s="5"/>
      <c r="C238" s="5" t="s">
        <v>163</v>
      </c>
      <c r="D238" s="27"/>
      <c r="E238" s="170" t="s">
        <v>129</v>
      </c>
      <c r="F238" s="14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5"/>
    </row>
    <row r="239" spans="1:19" s="89" customFormat="1" x14ac:dyDescent="0.35">
      <c r="A239" s="14"/>
      <c r="B239" s="14"/>
      <c r="C239" s="17"/>
      <c r="D239" s="17"/>
      <c r="E239" s="170" t="s">
        <v>27</v>
      </c>
      <c r="F239" s="14"/>
      <c r="G239" s="14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5"/>
    </row>
    <row r="240" spans="1:19" s="89" customFormat="1" x14ac:dyDescent="0.35">
      <c r="A240" s="14"/>
      <c r="B240" s="14"/>
      <c r="C240" s="17"/>
      <c r="D240" s="17"/>
      <c r="E240" s="14"/>
      <c r="F240" s="14"/>
      <c r="G240" s="14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5"/>
    </row>
    <row r="241" spans="1:19" s="89" customFormat="1" x14ac:dyDescent="0.35">
      <c r="A241" s="97" t="s">
        <v>90</v>
      </c>
      <c r="B241" s="97">
        <v>2</v>
      </c>
      <c r="C241" s="98"/>
      <c r="D241" s="101">
        <f>SUM(D231:D240)</f>
        <v>40000</v>
      </c>
      <c r="E241" s="95"/>
      <c r="F241" s="100"/>
      <c r="G241" s="96"/>
      <c r="H241" s="96"/>
      <c r="I241" s="96"/>
      <c r="J241" s="96"/>
      <c r="K241" s="96"/>
      <c r="L241" s="96"/>
      <c r="M241" s="96"/>
      <c r="N241" s="96"/>
      <c r="O241" s="96"/>
      <c r="P241" s="96"/>
      <c r="Q241" s="96"/>
      <c r="R241" s="96"/>
      <c r="S241" s="204"/>
    </row>
    <row r="242" spans="1:19" s="89" customFormat="1" x14ac:dyDescent="0.35">
      <c r="E242" s="210"/>
      <c r="F242" s="210"/>
    </row>
    <row r="243" spans="1:19" s="89" customFormat="1" x14ac:dyDescent="0.35">
      <c r="E243" s="210"/>
      <c r="F243" s="210"/>
    </row>
    <row r="244" spans="1:19" s="89" customFormat="1" x14ac:dyDescent="0.35">
      <c r="E244" s="210"/>
      <c r="F244" s="210"/>
    </row>
    <row r="245" spans="1:19" s="89" customFormat="1" x14ac:dyDescent="0.35">
      <c r="E245" s="230"/>
      <c r="F245" s="230"/>
    </row>
    <row r="246" spans="1:19" s="89" customFormat="1" x14ac:dyDescent="0.35">
      <c r="E246" s="230"/>
      <c r="F246" s="230"/>
    </row>
    <row r="247" spans="1:19" s="89" customFormat="1" x14ac:dyDescent="0.35">
      <c r="E247" s="230"/>
      <c r="F247" s="230"/>
    </row>
    <row r="248" spans="1:19" ht="24" customHeight="1" x14ac:dyDescent="0.35">
      <c r="A248" s="9"/>
      <c r="B248" s="9"/>
      <c r="D248" s="163"/>
      <c r="E248" s="9"/>
      <c r="F248" s="38"/>
      <c r="G248" s="9"/>
      <c r="H248" s="9"/>
      <c r="I248" s="9"/>
      <c r="J248" s="9"/>
      <c r="K248" s="9"/>
      <c r="L248" s="9"/>
      <c r="M248" s="9"/>
      <c r="N248" s="9"/>
      <c r="O248" s="9"/>
      <c r="P248" s="273"/>
      <c r="Q248" s="273"/>
      <c r="R248" s="273"/>
      <c r="S248" s="2" t="s">
        <v>270</v>
      </c>
    </row>
    <row r="249" spans="1:19" ht="24" customHeight="1" x14ac:dyDescent="0.35">
      <c r="A249" s="274" t="s">
        <v>289</v>
      </c>
      <c r="B249" s="274"/>
      <c r="C249" s="274"/>
      <c r="D249" s="274"/>
      <c r="E249" s="274"/>
      <c r="F249" s="274"/>
      <c r="G249" s="274"/>
      <c r="H249" s="274"/>
      <c r="I249" s="274"/>
      <c r="J249" s="274"/>
      <c r="K249" s="274"/>
      <c r="L249" s="274"/>
      <c r="M249" s="274"/>
      <c r="N249" s="274"/>
      <c r="O249" s="274"/>
      <c r="P249" s="274"/>
      <c r="Q249" s="274"/>
      <c r="R249" s="274"/>
    </row>
    <row r="250" spans="1:19" ht="24" customHeight="1" x14ac:dyDescent="0.35">
      <c r="A250" s="274" t="s">
        <v>405</v>
      </c>
      <c r="B250" s="274"/>
      <c r="C250" s="274"/>
      <c r="D250" s="274"/>
      <c r="E250" s="274"/>
      <c r="F250" s="274"/>
      <c r="G250" s="229"/>
      <c r="H250" s="229"/>
      <c r="I250" s="229"/>
      <c r="J250" s="229"/>
      <c r="K250" s="229"/>
      <c r="L250" s="229"/>
      <c r="M250" s="229"/>
      <c r="N250" s="229"/>
      <c r="O250" s="229"/>
      <c r="P250" s="229"/>
      <c r="Q250" s="229"/>
      <c r="R250" s="229"/>
    </row>
    <row r="251" spans="1:19" ht="24" customHeight="1" x14ac:dyDescent="0.35">
      <c r="A251" s="227"/>
      <c r="B251" s="1" t="s">
        <v>598</v>
      </c>
      <c r="C251" s="1"/>
      <c r="D251" s="23"/>
      <c r="E251" s="227"/>
      <c r="F251" s="22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</row>
    <row r="252" spans="1:19" ht="24" customHeight="1" x14ac:dyDescent="0.35">
      <c r="A252" s="266" t="s">
        <v>6</v>
      </c>
      <c r="B252" s="264" t="s">
        <v>156</v>
      </c>
      <c r="C252" s="266" t="s">
        <v>151</v>
      </c>
      <c r="D252" s="275" t="s">
        <v>150</v>
      </c>
      <c r="E252" s="277" t="s">
        <v>31</v>
      </c>
      <c r="F252" s="279" t="s">
        <v>149</v>
      </c>
      <c r="G252" s="281" t="s">
        <v>273</v>
      </c>
      <c r="H252" s="281"/>
      <c r="I252" s="281"/>
      <c r="J252" s="281" t="s">
        <v>474</v>
      </c>
      <c r="K252" s="281"/>
      <c r="L252" s="281"/>
      <c r="M252" s="281"/>
      <c r="N252" s="281"/>
      <c r="O252" s="281"/>
      <c r="P252" s="281"/>
      <c r="Q252" s="281"/>
      <c r="R252" s="281"/>
      <c r="S252" s="212" t="s">
        <v>475</v>
      </c>
    </row>
    <row r="253" spans="1:19" ht="21" customHeight="1" x14ac:dyDescent="0.35">
      <c r="A253" s="267"/>
      <c r="B253" s="268"/>
      <c r="C253" s="267"/>
      <c r="D253" s="276"/>
      <c r="E253" s="278"/>
      <c r="F253" s="280"/>
      <c r="G253" s="75" t="s">
        <v>8</v>
      </c>
      <c r="H253" s="75" t="s">
        <v>9</v>
      </c>
      <c r="I253" s="75" t="s">
        <v>10</v>
      </c>
      <c r="J253" s="75" t="s">
        <v>11</v>
      </c>
      <c r="K253" s="75" t="s">
        <v>12</v>
      </c>
      <c r="L253" s="75" t="s">
        <v>13</v>
      </c>
      <c r="M253" s="75" t="s">
        <v>14</v>
      </c>
      <c r="N253" s="75" t="s">
        <v>15</v>
      </c>
      <c r="O253" s="75" t="s">
        <v>16</v>
      </c>
      <c r="P253" s="75" t="s">
        <v>17</v>
      </c>
      <c r="Q253" s="75" t="s">
        <v>18</v>
      </c>
      <c r="R253" s="75" t="s">
        <v>19</v>
      </c>
      <c r="S253" s="117" t="s">
        <v>476</v>
      </c>
    </row>
    <row r="254" spans="1:19" ht="24" customHeight="1" x14ac:dyDescent="0.35">
      <c r="A254" s="12">
        <v>1</v>
      </c>
      <c r="B254" s="13" t="s">
        <v>518</v>
      </c>
      <c r="C254" s="60" t="s">
        <v>519</v>
      </c>
      <c r="D254" s="24">
        <v>120000</v>
      </c>
      <c r="E254" s="12" t="s">
        <v>520</v>
      </c>
      <c r="F254" s="12" t="s">
        <v>20</v>
      </c>
      <c r="G254" s="13"/>
      <c r="H254" s="13"/>
      <c r="I254" s="13"/>
      <c r="J254" s="13"/>
      <c r="K254" s="13"/>
      <c r="L254" s="13"/>
      <c r="M254" s="13"/>
      <c r="N254" s="13"/>
      <c r="O254" s="13"/>
      <c r="P254" s="13"/>
      <c r="Q254" s="13"/>
      <c r="R254" s="13"/>
      <c r="S254" s="14" t="s">
        <v>486</v>
      </c>
    </row>
    <row r="255" spans="1:19" ht="24" customHeight="1" x14ac:dyDescent="0.35">
      <c r="A255" s="14"/>
      <c r="B255" s="17" t="s">
        <v>521</v>
      </c>
      <c r="C255" s="5" t="s">
        <v>522</v>
      </c>
      <c r="D255" s="35"/>
      <c r="E255" s="14" t="s">
        <v>523</v>
      </c>
      <c r="F255" s="14" t="s">
        <v>7</v>
      </c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4">
        <v>2567</v>
      </c>
    </row>
    <row r="256" spans="1:19" ht="24" customHeight="1" x14ac:dyDescent="0.35">
      <c r="A256" s="14"/>
      <c r="B256" s="17" t="s">
        <v>524</v>
      </c>
      <c r="C256" s="17" t="s">
        <v>525</v>
      </c>
      <c r="D256" s="35"/>
      <c r="E256" s="14" t="s">
        <v>466</v>
      </c>
      <c r="F256" s="14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</row>
    <row r="257" spans="1:19" ht="24" customHeight="1" x14ac:dyDescent="0.35">
      <c r="A257" s="14"/>
      <c r="B257" s="17"/>
      <c r="C257" s="17"/>
      <c r="D257" s="35"/>
      <c r="E257" s="14" t="s">
        <v>526</v>
      </c>
      <c r="F257" s="14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</row>
    <row r="258" spans="1:19" ht="24" customHeight="1" x14ac:dyDescent="0.35">
      <c r="A258" s="14"/>
      <c r="B258" s="17"/>
      <c r="C258" s="17"/>
      <c r="D258" s="35"/>
      <c r="E258" s="14" t="s">
        <v>527</v>
      </c>
      <c r="F258" s="14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</row>
    <row r="259" spans="1:19" ht="24" customHeight="1" x14ac:dyDescent="0.35">
      <c r="A259" s="14"/>
      <c r="B259" s="17"/>
      <c r="C259" s="17"/>
      <c r="D259" s="35"/>
      <c r="E259" s="14" t="s">
        <v>528</v>
      </c>
      <c r="F259" s="14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</row>
    <row r="260" spans="1:19" ht="24" customHeight="1" x14ac:dyDescent="0.35">
      <c r="A260" s="14"/>
      <c r="B260" s="17"/>
      <c r="C260" s="17"/>
      <c r="D260" s="35"/>
      <c r="E260" s="14" t="s">
        <v>529</v>
      </c>
      <c r="F260" s="14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</row>
    <row r="261" spans="1:19" ht="24" customHeight="1" x14ac:dyDescent="0.35">
      <c r="A261" s="20"/>
      <c r="B261" s="21"/>
      <c r="C261" s="21"/>
      <c r="D261" s="41"/>
      <c r="E261" s="20"/>
      <c r="F261" s="20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</row>
    <row r="262" spans="1:19" ht="24" customHeight="1" x14ac:dyDescent="0.35">
      <c r="A262" s="104" t="s">
        <v>90</v>
      </c>
      <c r="B262" s="104">
        <v>1</v>
      </c>
      <c r="C262" s="105"/>
      <c r="D262" s="120">
        <f>D254</f>
        <v>120000</v>
      </c>
      <c r="E262" s="104"/>
      <c r="F262" s="104"/>
      <c r="G262" s="105"/>
      <c r="H262" s="105"/>
      <c r="I262" s="105"/>
      <c r="J262" s="105"/>
      <c r="K262" s="105"/>
      <c r="L262" s="105"/>
      <c r="M262" s="105"/>
      <c r="N262" s="105"/>
      <c r="O262" s="105"/>
      <c r="P262" s="105"/>
      <c r="Q262" s="105"/>
      <c r="R262" s="105"/>
      <c r="S262" s="96"/>
    </row>
    <row r="263" spans="1:19" ht="24" customHeight="1" x14ac:dyDescent="0.35">
      <c r="A263" s="50"/>
      <c r="B263" s="45"/>
      <c r="C263" s="62"/>
      <c r="D263" s="157"/>
      <c r="E263" s="161"/>
      <c r="F263" s="50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</row>
    <row r="264" spans="1:19" ht="24" customHeight="1" x14ac:dyDescent="0.35">
      <c r="A264" s="228"/>
      <c r="D264" s="11"/>
      <c r="E264" s="228"/>
      <c r="F264" s="228"/>
    </row>
    <row r="265" spans="1:19" ht="24" customHeight="1" x14ac:dyDescent="0.35">
      <c r="A265" s="228"/>
      <c r="D265" s="11"/>
      <c r="E265" s="228"/>
      <c r="F265" s="228"/>
    </row>
    <row r="266" spans="1:19" ht="24" customHeight="1" x14ac:dyDescent="0.35">
      <c r="A266" s="228"/>
      <c r="D266" s="11"/>
      <c r="E266" s="228"/>
      <c r="F266" s="228"/>
    </row>
    <row r="267" spans="1:19" x14ac:dyDescent="0.35">
      <c r="E267" s="228"/>
      <c r="F267" s="228"/>
    </row>
    <row r="268" spans="1:19" s="89" customFormat="1" x14ac:dyDescent="0.35">
      <c r="E268" s="210"/>
      <c r="F268" s="210"/>
    </row>
  </sheetData>
  <mergeCells count="135">
    <mergeCell ref="P1:R1"/>
    <mergeCell ref="A2:R2"/>
    <mergeCell ref="A3:R3"/>
    <mergeCell ref="A4:R4"/>
    <mergeCell ref="A69:R69"/>
    <mergeCell ref="A70:F70"/>
    <mergeCell ref="F8:F9"/>
    <mergeCell ref="G8:I8"/>
    <mergeCell ref="J8:R8"/>
    <mergeCell ref="P23:R23"/>
    <mergeCell ref="A5:R5"/>
    <mergeCell ref="A6:F6"/>
    <mergeCell ref="A8:A9"/>
    <mergeCell ref="B8:B9"/>
    <mergeCell ref="C8:C9"/>
    <mergeCell ref="D8:D9"/>
    <mergeCell ref="E8:E9"/>
    <mergeCell ref="J72:R72"/>
    <mergeCell ref="A72:A73"/>
    <mergeCell ref="B72:B73"/>
    <mergeCell ref="C72:C73"/>
    <mergeCell ref="D72:D73"/>
    <mergeCell ref="E72:E73"/>
    <mergeCell ref="F72:F73"/>
    <mergeCell ref="A24:R24"/>
    <mergeCell ref="A25:F25"/>
    <mergeCell ref="A27:A28"/>
    <mergeCell ref="B27:B28"/>
    <mergeCell ref="C27:C28"/>
    <mergeCell ref="D27:D28"/>
    <mergeCell ref="E27:E28"/>
    <mergeCell ref="F27:F28"/>
    <mergeCell ref="G27:I27"/>
    <mergeCell ref="J27:R27"/>
    <mergeCell ref="P68:R68"/>
    <mergeCell ref="P114:R114"/>
    <mergeCell ref="J50:R50"/>
    <mergeCell ref="P46:R46"/>
    <mergeCell ref="A47:R47"/>
    <mergeCell ref="A48:F48"/>
    <mergeCell ref="A50:A51"/>
    <mergeCell ref="B50:B51"/>
    <mergeCell ref="C50:C51"/>
    <mergeCell ref="D50:D51"/>
    <mergeCell ref="E50:E51"/>
    <mergeCell ref="F50:F51"/>
    <mergeCell ref="G50:I50"/>
    <mergeCell ref="F94:F95"/>
    <mergeCell ref="G94:I94"/>
    <mergeCell ref="J94:R94"/>
    <mergeCell ref="P90:R90"/>
    <mergeCell ref="A91:R91"/>
    <mergeCell ref="A92:F92"/>
    <mergeCell ref="A94:A95"/>
    <mergeCell ref="B94:B95"/>
    <mergeCell ref="C94:C95"/>
    <mergeCell ref="D94:D95"/>
    <mergeCell ref="E94:E95"/>
    <mergeCell ref="G72:I72"/>
    <mergeCell ref="A115:R115"/>
    <mergeCell ref="A116:F116"/>
    <mergeCell ref="A118:A119"/>
    <mergeCell ref="B118:B119"/>
    <mergeCell ref="C118:C119"/>
    <mergeCell ref="D118:D119"/>
    <mergeCell ref="E118:E119"/>
    <mergeCell ref="F118:F119"/>
    <mergeCell ref="G118:I118"/>
    <mergeCell ref="J118:R118"/>
    <mergeCell ref="P137:R137"/>
    <mergeCell ref="A138:R138"/>
    <mergeCell ref="A139:F139"/>
    <mergeCell ref="A141:A142"/>
    <mergeCell ref="B141:B142"/>
    <mergeCell ref="C141:C142"/>
    <mergeCell ref="D141:D142"/>
    <mergeCell ref="E141:E142"/>
    <mergeCell ref="F141:F142"/>
    <mergeCell ref="G141:I141"/>
    <mergeCell ref="J141:R141"/>
    <mergeCell ref="P159:R159"/>
    <mergeCell ref="A160:R160"/>
    <mergeCell ref="A161:F161"/>
    <mergeCell ref="A163:A164"/>
    <mergeCell ref="B163:B164"/>
    <mergeCell ref="C163:C164"/>
    <mergeCell ref="D163:D164"/>
    <mergeCell ref="E163:E164"/>
    <mergeCell ref="F163:F164"/>
    <mergeCell ref="F185:F186"/>
    <mergeCell ref="G185:I185"/>
    <mergeCell ref="J185:R185"/>
    <mergeCell ref="P203:R203"/>
    <mergeCell ref="A204:R204"/>
    <mergeCell ref="A205:F205"/>
    <mergeCell ref="G163:I163"/>
    <mergeCell ref="J163:R163"/>
    <mergeCell ref="P181:R181"/>
    <mergeCell ref="A182:R182"/>
    <mergeCell ref="A183:F183"/>
    <mergeCell ref="A185:A186"/>
    <mergeCell ref="B185:B186"/>
    <mergeCell ref="C185:C186"/>
    <mergeCell ref="D185:D186"/>
    <mergeCell ref="E185:E186"/>
    <mergeCell ref="F229:F230"/>
    <mergeCell ref="G229:I229"/>
    <mergeCell ref="J229:R229"/>
    <mergeCell ref="G207:I207"/>
    <mergeCell ref="J207:R207"/>
    <mergeCell ref="P225:R225"/>
    <mergeCell ref="A226:R226"/>
    <mergeCell ref="A227:F227"/>
    <mergeCell ref="A229:A230"/>
    <mergeCell ref="B229:B230"/>
    <mergeCell ref="C229:C230"/>
    <mergeCell ref="D229:D230"/>
    <mergeCell ref="E229:E230"/>
    <mergeCell ref="A207:A208"/>
    <mergeCell ref="B207:B208"/>
    <mergeCell ref="C207:C208"/>
    <mergeCell ref="D207:D208"/>
    <mergeCell ref="E207:E208"/>
    <mergeCell ref="F207:F208"/>
    <mergeCell ref="P248:R248"/>
    <mergeCell ref="A249:R249"/>
    <mergeCell ref="A250:F250"/>
    <mergeCell ref="A252:A253"/>
    <mergeCell ref="B252:B253"/>
    <mergeCell ref="C252:C253"/>
    <mergeCell ref="D252:D253"/>
    <mergeCell ref="E252:E253"/>
    <mergeCell ref="F252:F253"/>
    <mergeCell ref="G252:I252"/>
    <mergeCell ref="J252:R252"/>
  </mergeCells>
  <pageMargins left="0.39370078740157483" right="0.39370078740157483" top="0.98425196850393704" bottom="0.39370078740157483" header="0.51181102362204722" footer="0.31496062992125984"/>
  <pageSetup paperSize="9" scale="95" firstPageNumber="16" orientation="landscape" useFirstPageNumber="1" r:id="rId1"/>
  <headerFooter alignWithMargins="0">
    <oddFooter>&amp;L&amp;"TH SarabunPSK,ธรรมดา"&amp;16แผนการดำเนินงาน ประจำปีงบประมาณ พ.ศ.2567&amp;C&amp;"TH SarabunPSK,ธรรมดา"&amp;16&amp;P&amp;R&amp;"TH SarabunPSK,ธรรมดา"&amp;16ยุทธศาสตร์ที่ 5 การพัฒนาและเสริมสร้างศักยภาพทรัพยากรมนุษย์ (ผด.02)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726AB0-F0F3-4E5B-B89F-C63F678E066F}">
  <sheetPr>
    <tabColor rgb="FFC00000"/>
  </sheetPr>
  <dimension ref="A1:S55"/>
  <sheetViews>
    <sheetView view="pageBreakPreview" topLeftCell="A19" zoomScaleNormal="100" zoomScaleSheetLayoutView="100" workbookViewId="0">
      <selection activeCell="E35" sqref="E35"/>
    </sheetView>
  </sheetViews>
  <sheetFormatPr defaultRowHeight="21" x14ac:dyDescent="0.35"/>
  <cols>
    <col min="1" max="1" width="6" style="2" customWidth="1"/>
    <col min="2" max="2" width="23.5703125" style="2" customWidth="1"/>
    <col min="3" max="3" width="32.140625" style="2" customWidth="1"/>
    <col min="4" max="4" width="10.85546875" style="2" customWidth="1"/>
    <col min="5" max="5" width="10.28515625" style="25" customWidth="1"/>
    <col min="6" max="6" width="12.42578125" style="25" customWidth="1"/>
    <col min="7" max="12" width="3.5703125" style="2" customWidth="1"/>
    <col min="13" max="13" width="4" style="2" customWidth="1"/>
    <col min="14" max="18" width="3.5703125" style="2" customWidth="1"/>
    <col min="19" max="19" width="10.85546875" style="2" customWidth="1"/>
    <col min="20" max="16384" width="9.140625" style="2"/>
  </cols>
  <sheetData>
    <row r="1" spans="1:19" ht="25.5" customHeight="1" x14ac:dyDescent="0.35">
      <c r="O1" s="70"/>
      <c r="P1" s="273"/>
      <c r="Q1" s="273"/>
      <c r="R1" s="273"/>
      <c r="S1" s="2" t="s">
        <v>270</v>
      </c>
    </row>
    <row r="2" spans="1:19" x14ac:dyDescent="0.35">
      <c r="A2" s="284" t="s">
        <v>278</v>
      </c>
      <c r="B2" s="284"/>
      <c r="C2" s="284"/>
      <c r="D2" s="284"/>
      <c r="E2" s="284"/>
      <c r="F2" s="284"/>
      <c r="G2" s="284"/>
      <c r="H2" s="284"/>
      <c r="I2" s="284"/>
      <c r="J2" s="284"/>
      <c r="K2" s="284"/>
      <c r="L2" s="284"/>
      <c r="M2" s="284"/>
      <c r="N2" s="284"/>
      <c r="O2" s="284"/>
      <c r="P2" s="284"/>
      <c r="Q2" s="284"/>
      <c r="R2" s="284"/>
      <c r="S2" s="284"/>
    </row>
    <row r="3" spans="1:19" x14ac:dyDescent="0.35">
      <c r="A3" s="272" t="s">
        <v>473</v>
      </c>
      <c r="B3" s="272"/>
      <c r="C3" s="272"/>
      <c r="D3" s="272"/>
      <c r="E3" s="272"/>
      <c r="F3" s="272"/>
      <c r="G3" s="272"/>
      <c r="H3" s="272"/>
      <c r="I3" s="272"/>
      <c r="J3" s="272"/>
      <c r="K3" s="272"/>
      <c r="L3" s="272"/>
      <c r="M3" s="272"/>
      <c r="N3" s="272"/>
      <c r="O3" s="272"/>
      <c r="P3" s="272"/>
      <c r="Q3" s="272"/>
      <c r="R3" s="272"/>
      <c r="S3" s="272"/>
    </row>
    <row r="4" spans="1:19" x14ac:dyDescent="0.35">
      <c r="A4" s="272" t="s">
        <v>3</v>
      </c>
      <c r="B4" s="272"/>
      <c r="C4" s="272"/>
      <c r="D4" s="272"/>
      <c r="E4" s="272"/>
      <c r="F4" s="272"/>
      <c r="G4" s="272"/>
      <c r="H4" s="272"/>
      <c r="I4" s="272"/>
      <c r="J4" s="272"/>
      <c r="K4" s="272"/>
      <c r="L4" s="272"/>
      <c r="M4" s="272"/>
      <c r="N4" s="272"/>
      <c r="O4" s="272"/>
      <c r="P4" s="272"/>
      <c r="Q4" s="272"/>
      <c r="R4" s="272"/>
      <c r="S4" s="272"/>
    </row>
    <row r="5" spans="1:19" ht="24" customHeight="1" x14ac:dyDescent="0.35">
      <c r="A5" s="274" t="s">
        <v>336</v>
      </c>
      <c r="B5" s="274"/>
      <c r="C5" s="274"/>
      <c r="D5" s="274"/>
      <c r="E5" s="274"/>
      <c r="F5" s="274"/>
      <c r="G5" s="274"/>
      <c r="H5" s="274"/>
      <c r="I5" s="274"/>
      <c r="J5" s="274"/>
      <c r="K5" s="274"/>
      <c r="L5" s="274"/>
      <c r="M5" s="274"/>
      <c r="N5" s="274"/>
      <c r="O5" s="274"/>
      <c r="P5" s="274"/>
      <c r="Q5" s="274"/>
      <c r="R5" s="274"/>
    </row>
    <row r="6" spans="1:19" ht="24" customHeight="1" x14ac:dyDescent="0.35">
      <c r="A6" s="274" t="s">
        <v>337</v>
      </c>
      <c r="B6" s="274"/>
      <c r="C6" s="274"/>
      <c r="D6" s="274"/>
      <c r="E6" s="274"/>
      <c r="F6" s="274"/>
      <c r="G6" s="154"/>
      <c r="H6" s="154"/>
      <c r="I6" s="154"/>
      <c r="J6" s="154"/>
      <c r="K6" s="154"/>
      <c r="L6" s="154"/>
      <c r="M6" s="154"/>
      <c r="N6" s="154"/>
      <c r="O6" s="154"/>
      <c r="P6" s="154"/>
      <c r="Q6" s="154"/>
      <c r="R6" s="154"/>
    </row>
    <row r="7" spans="1:19" ht="24" customHeight="1" x14ac:dyDescent="0.35">
      <c r="A7" s="152"/>
      <c r="B7" s="1" t="s">
        <v>332</v>
      </c>
      <c r="C7" s="1"/>
      <c r="D7" s="23"/>
      <c r="E7" s="152"/>
      <c r="F7" s="152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9" ht="24" customHeight="1" x14ac:dyDescent="0.35">
      <c r="A8" s="266" t="s">
        <v>6</v>
      </c>
      <c r="B8" s="264" t="s">
        <v>156</v>
      </c>
      <c r="C8" s="266" t="s">
        <v>151</v>
      </c>
      <c r="D8" s="275" t="s">
        <v>150</v>
      </c>
      <c r="E8" s="277" t="s">
        <v>31</v>
      </c>
      <c r="F8" s="279" t="s">
        <v>149</v>
      </c>
      <c r="G8" s="281" t="s">
        <v>273</v>
      </c>
      <c r="H8" s="281"/>
      <c r="I8" s="281"/>
      <c r="J8" s="281" t="s">
        <v>474</v>
      </c>
      <c r="K8" s="281"/>
      <c r="L8" s="281"/>
      <c r="M8" s="281"/>
      <c r="N8" s="281"/>
      <c r="O8" s="281"/>
      <c r="P8" s="281"/>
      <c r="Q8" s="281"/>
      <c r="R8" s="281"/>
      <c r="S8" s="212" t="s">
        <v>475</v>
      </c>
    </row>
    <row r="9" spans="1:19" ht="21" customHeight="1" x14ac:dyDescent="0.35">
      <c r="A9" s="267"/>
      <c r="B9" s="268"/>
      <c r="C9" s="267"/>
      <c r="D9" s="276"/>
      <c r="E9" s="278"/>
      <c r="F9" s="280"/>
      <c r="G9" s="75" t="s">
        <v>8</v>
      </c>
      <c r="H9" s="75" t="s">
        <v>9</v>
      </c>
      <c r="I9" s="75" t="s">
        <v>10</v>
      </c>
      <c r="J9" s="75" t="s">
        <v>11</v>
      </c>
      <c r="K9" s="75" t="s">
        <v>12</v>
      </c>
      <c r="L9" s="75" t="s">
        <v>13</v>
      </c>
      <c r="M9" s="75" t="s">
        <v>14</v>
      </c>
      <c r="N9" s="75" t="s">
        <v>15</v>
      </c>
      <c r="O9" s="75" t="s">
        <v>16</v>
      </c>
      <c r="P9" s="75" t="s">
        <v>17</v>
      </c>
      <c r="Q9" s="75" t="s">
        <v>18</v>
      </c>
      <c r="R9" s="75" t="s">
        <v>19</v>
      </c>
      <c r="S9" s="117" t="s">
        <v>476</v>
      </c>
    </row>
    <row r="10" spans="1:19" ht="24" customHeight="1" x14ac:dyDescent="0.35">
      <c r="A10" s="52">
        <v>1</v>
      </c>
      <c r="B10" s="44" t="s">
        <v>130</v>
      </c>
      <c r="C10" s="44" t="s">
        <v>131</v>
      </c>
      <c r="D10" s="66">
        <v>10000</v>
      </c>
      <c r="E10" s="69" t="s">
        <v>39</v>
      </c>
      <c r="F10" s="48" t="s">
        <v>21</v>
      </c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233" t="s">
        <v>492</v>
      </c>
    </row>
    <row r="11" spans="1:19" ht="24" customHeight="1" x14ac:dyDescent="0.35">
      <c r="A11" s="14"/>
      <c r="B11" s="44"/>
      <c r="C11" s="44" t="s">
        <v>268</v>
      </c>
      <c r="D11" s="66"/>
      <c r="E11" s="69" t="s">
        <v>111</v>
      </c>
      <c r="F11" s="48"/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233">
        <v>2566</v>
      </c>
    </row>
    <row r="12" spans="1:19" ht="24" customHeight="1" x14ac:dyDescent="0.35">
      <c r="A12" s="14"/>
      <c r="B12" s="44"/>
      <c r="C12" s="48" t="s">
        <v>158</v>
      </c>
      <c r="D12" s="66"/>
      <c r="E12" s="69" t="s">
        <v>27</v>
      </c>
      <c r="F12" s="48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86"/>
    </row>
    <row r="13" spans="1:19" ht="24" customHeight="1" x14ac:dyDescent="0.35">
      <c r="A13" s="20"/>
      <c r="B13" s="136"/>
      <c r="C13" s="149"/>
      <c r="D13" s="150"/>
      <c r="E13" s="151"/>
      <c r="F13" s="137"/>
      <c r="G13" s="145"/>
      <c r="H13" s="145"/>
      <c r="I13" s="145"/>
      <c r="J13" s="145"/>
      <c r="K13" s="145"/>
      <c r="L13" s="145"/>
      <c r="M13" s="145"/>
      <c r="N13" s="145"/>
      <c r="O13" s="145"/>
      <c r="P13" s="145"/>
      <c r="Q13" s="145"/>
      <c r="R13" s="145"/>
      <c r="S13" s="21"/>
    </row>
    <row r="14" spans="1:19" ht="24" customHeight="1" x14ac:dyDescent="0.35">
      <c r="A14" s="14">
        <v>2</v>
      </c>
      <c r="B14" s="5" t="s">
        <v>262</v>
      </c>
      <c r="C14" s="5" t="s">
        <v>265</v>
      </c>
      <c r="D14" s="18">
        <v>20000</v>
      </c>
      <c r="E14" s="14" t="s">
        <v>40</v>
      </c>
      <c r="F14" s="14" t="s">
        <v>21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233" t="s">
        <v>512</v>
      </c>
    </row>
    <row r="15" spans="1:19" ht="24" customHeight="1" x14ac:dyDescent="0.35">
      <c r="A15" s="87"/>
      <c r="B15" s="17" t="s">
        <v>167</v>
      </c>
      <c r="C15" s="5" t="s">
        <v>266</v>
      </c>
      <c r="D15" s="18"/>
      <c r="E15" s="14" t="s">
        <v>41</v>
      </c>
      <c r="F15" s="14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233">
        <v>2567</v>
      </c>
    </row>
    <row r="16" spans="1:19" ht="24" customHeight="1" x14ac:dyDescent="0.35">
      <c r="A16" s="82"/>
      <c r="B16" s="17"/>
      <c r="C16" s="5" t="s">
        <v>267</v>
      </c>
      <c r="D16" s="18"/>
      <c r="E16" s="14"/>
      <c r="F16" s="14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86"/>
    </row>
    <row r="17" spans="1:19" ht="24" customHeight="1" x14ac:dyDescent="0.35">
      <c r="A17" s="14"/>
      <c r="B17" s="17"/>
      <c r="C17" s="17" t="s">
        <v>158</v>
      </c>
      <c r="D17" s="18"/>
      <c r="E17" s="14"/>
      <c r="F17" s="14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86"/>
    </row>
    <row r="18" spans="1:19" ht="24" customHeight="1" x14ac:dyDescent="0.35">
      <c r="A18" s="91"/>
      <c r="B18" s="20"/>
      <c r="C18" s="21"/>
      <c r="D18" s="21"/>
      <c r="E18" s="22"/>
      <c r="F18" s="20"/>
      <c r="G18" s="20"/>
      <c r="H18" s="21"/>
      <c r="I18" s="21"/>
      <c r="J18" s="21"/>
      <c r="K18" s="21"/>
      <c r="L18" s="21"/>
      <c r="M18" s="21"/>
      <c r="N18" s="21"/>
      <c r="O18" s="63"/>
      <c r="P18" s="21"/>
      <c r="Q18" s="21"/>
      <c r="R18" s="21"/>
      <c r="S18" s="21"/>
    </row>
    <row r="19" spans="1:19" ht="24" customHeight="1" x14ac:dyDescent="0.35">
      <c r="A19" s="45"/>
      <c r="B19" s="45"/>
      <c r="C19" s="45"/>
      <c r="D19" s="164"/>
      <c r="E19" s="45"/>
      <c r="F19" s="73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</row>
    <row r="20" spans="1:19" ht="24" customHeight="1" x14ac:dyDescent="0.35">
      <c r="D20" s="162"/>
      <c r="E20" s="2"/>
      <c r="F20" s="40"/>
    </row>
    <row r="21" spans="1:19" ht="24" customHeight="1" x14ac:dyDescent="0.35">
      <c r="D21" s="162"/>
      <c r="E21" s="2"/>
      <c r="F21" s="40"/>
    </row>
    <row r="22" spans="1:19" ht="24" customHeight="1" x14ac:dyDescent="0.35">
      <c r="D22" s="162"/>
      <c r="E22" s="2"/>
      <c r="F22" s="40"/>
    </row>
    <row r="23" spans="1:19" ht="24" customHeight="1" x14ac:dyDescent="0.35">
      <c r="D23" s="162"/>
      <c r="E23" s="2"/>
      <c r="F23" s="40"/>
      <c r="P23" s="273"/>
      <c r="Q23" s="273"/>
      <c r="R23" s="273"/>
      <c r="S23" s="2" t="s">
        <v>270</v>
      </c>
    </row>
    <row r="24" spans="1:19" ht="24" customHeight="1" x14ac:dyDescent="0.35">
      <c r="A24" s="274" t="s">
        <v>336</v>
      </c>
      <c r="B24" s="274"/>
      <c r="C24" s="274"/>
      <c r="D24" s="274"/>
      <c r="E24" s="274"/>
      <c r="F24" s="274"/>
      <c r="G24" s="274"/>
      <c r="H24" s="274"/>
      <c r="I24" s="274"/>
      <c r="J24" s="274"/>
      <c r="K24" s="274"/>
      <c r="L24" s="274"/>
      <c r="M24" s="274"/>
      <c r="N24" s="274"/>
      <c r="O24" s="274"/>
      <c r="P24" s="274"/>
      <c r="Q24" s="274"/>
      <c r="R24" s="274"/>
    </row>
    <row r="25" spans="1:19" ht="24" customHeight="1" x14ac:dyDescent="0.35">
      <c r="A25" s="274" t="s">
        <v>337</v>
      </c>
      <c r="B25" s="274"/>
      <c r="C25" s="274"/>
      <c r="D25" s="274"/>
      <c r="E25" s="274"/>
      <c r="F25" s="274"/>
      <c r="G25" s="154"/>
      <c r="H25" s="154"/>
      <c r="I25" s="154"/>
      <c r="J25" s="154"/>
      <c r="K25" s="154"/>
      <c r="L25" s="154"/>
      <c r="M25" s="154"/>
      <c r="N25" s="154"/>
      <c r="O25" s="154"/>
      <c r="P25" s="154"/>
      <c r="Q25" s="154"/>
      <c r="R25" s="154"/>
    </row>
    <row r="26" spans="1:19" ht="24" customHeight="1" x14ac:dyDescent="0.35">
      <c r="A26" s="152"/>
      <c r="B26" s="1" t="s">
        <v>332</v>
      </c>
      <c r="C26" s="1"/>
      <c r="D26" s="23"/>
      <c r="E26" s="152"/>
      <c r="F26" s="152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19" ht="24" customHeight="1" x14ac:dyDescent="0.35">
      <c r="A27" s="266" t="s">
        <v>6</v>
      </c>
      <c r="B27" s="264" t="s">
        <v>156</v>
      </c>
      <c r="C27" s="266" t="s">
        <v>151</v>
      </c>
      <c r="D27" s="275" t="s">
        <v>150</v>
      </c>
      <c r="E27" s="277" t="s">
        <v>31</v>
      </c>
      <c r="F27" s="279" t="s">
        <v>149</v>
      </c>
      <c r="G27" s="281" t="s">
        <v>273</v>
      </c>
      <c r="H27" s="281"/>
      <c r="I27" s="281"/>
      <c r="J27" s="281" t="s">
        <v>474</v>
      </c>
      <c r="K27" s="281"/>
      <c r="L27" s="281"/>
      <c r="M27" s="281"/>
      <c r="N27" s="281"/>
      <c r="O27" s="281"/>
      <c r="P27" s="281"/>
      <c r="Q27" s="281"/>
      <c r="R27" s="281"/>
      <c r="S27" s="212" t="s">
        <v>475</v>
      </c>
    </row>
    <row r="28" spans="1:19" ht="21" customHeight="1" x14ac:dyDescent="0.35">
      <c r="A28" s="267"/>
      <c r="B28" s="268"/>
      <c r="C28" s="267"/>
      <c r="D28" s="276"/>
      <c r="E28" s="278"/>
      <c r="F28" s="280"/>
      <c r="G28" s="75" t="s">
        <v>8</v>
      </c>
      <c r="H28" s="75" t="s">
        <v>9</v>
      </c>
      <c r="I28" s="75" t="s">
        <v>10</v>
      </c>
      <c r="J28" s="75" t="s">
        <v>11</v>
      </c>
      <c r="K28" s="75" t="s">
        <v>12</v>
      </c>
      <c r="L28" s="75" t="s">
        <v>13</v>
      </c>
      <c r="M28" s="75" t="s">
        <v>14</v>
      </c>
      <c r="N28" s="75" t="s">
        <v>15</v>
      </c>
      <c r="O28" s="75" t="s">
        <v>16</v>
      </c>
      <c r="P28" s="75" t="s">
        <v>17</v>
      </c>
      <c r="Q28" s="75" t="s">
        <v>18</v>
      </c>
      <c r="R28" s="75" t="s">
        <v>19</v>
      </c>
      <c r="S28" s="117" t="s">
        <v>476</v>
      </c>
    </row>
    <row r="29" spans="1:19" ht="24" customHeight="1" x14ac:dyDescent="0.35">
      <c r="A29" s="14">
        <v>3</v>
      </c>
      <c r="B29" s="15" t="s">
        <v>562</v>
      </c>
      <c r="C29" s="44" t="s">
        <v>66</v>
      </c>
      <c r="D29" s="18">
        <v>70000</v>
      </c>
      <c r="E29" s="4" t="s">
        <v>111</v>
      </c>
      <c r="F29" s="14" t="s">
        <v>21</v>
      </c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233" t="s">
        <v>478</v>
      </c>
    </row>
    <row r="30" spans="1:19" ht="24" customHeight="1" x14ac:dyDescent="0.35">
      <c r="A30" s="14"/>
      <c r="B30" s="15" t="s">
        <v>563</v>
      </c>
      <c r="C30" s="44" t="s">
        <v>263</v>
      </c>
      <c r="D30" s="18"/>
      <c r="E30" s="4" t="s">
        <v>27</v>
      </c>
      <c r="F30" s="14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233">
        <v>2567</v>
      </c>
    </row>
    <row r="31" spans="1:19" ht="24" customHeight="1" x14ac:dyDescent="0.35">
      <c r="A31" s="14"/>
      <c r="B31" s="15"/>
      <c r="C31" s="48" t="s">
        <v>264</v>
      </c>
      <c r="D31" s="18"/>
      <c r="E31" s="4"/>
      <c r="F31" s="14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86"/>
    </row>
    <row r="32" spans="1:19" ht="24" customHeight="1" x14ac:dyDescent="0.35">
      <c r="A32" s="21"/>
      <c r="B32" s="21"/>
      <c r="C32" s="21"/>
      <c r="D32" s="127"/>
      <c r="E32" s="91"/>
      <c r="F32" s="37"/>
      <c r="G32" s="21"/>
      <c r="H32" s="20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</row>
    <row r="33" spans="1:19" ht="24" customHeight="1" x14ac:dyDescent="0.35">
      <c r="A33" s="14">
        <v>4</v>
      </c>
      <c r="B33" s="17" t="s">
        <v>54</v>
      </c>
      <c r="C33" s="8" t="s">
        <v>67</v>
      </c>
      <c r="D33" s="35">
        <v>5000</v>
      </c>
      <c r="E33" s="14" t="s">
        <v>40</v>
      </c>
      <c r="F33" s="14" t="s">
        <v>21</v>
      </c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233" t="s">
        <v>639</v>
      </c>
    </row>
    <row r="34" spans="1:19" ht="24" customHeight="1" x14ac:dyDescent="0.35">
      <c r="A34" s="14"/>
      <c r="B34" s="17"/>
      <c r="C34" s="8" t="s">
        <v>269</v>
      </c>
      <c r="D34" s="19"/>
      <c r="E34" s="14" t="s">
        <v>41</v>
      </c>
      <c r="F34" s="14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233">
        <v>2566</v>
      </c>
    </row>
    <row r="35" spans="1:19" ht="24" customHeight="1" x14ac:dyDescent="0.35">
      <c r="A35" s="48"/>
      <c r="B35" s="44"/>
      <c r="C35" s="241" t="s">
        <v>158</v>
      </c>
      <c r="D35" s="66"/>
      <c r="E35" s="69"/>
      <c r="F35" s="48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86"/>
    </row>
    <row r="36" spans="1:19" ht="24" customHeight="1" x14ac:dyDescent="0.35">
      <c r="A36" s="48"/>
      <c r="B36" s="44"/>
      <c r="C36" s="17"/>
      <c r="D36" s="66"/>
      <c r="E36" s="65"/>
      <c r="F36" s="48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86"/>
    </row>
    <row r="37" spans="1:19" ht="24" customHeight="1" x14ac:dyDescent="0.35">
      <c r="A37" s="97" t="s">
        <v>90</v>
      </c>
      <c r="B37" s="97">
        <v>4</v>
      </c>
      <c r="C37" s="98"/>
      <c r="D37" s="101">
        <f>SUM(D10:D35)</f>
        <v>105000</v>
      </c>
      <c r="E37" s="95"/>
      <c r="F37" s="100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96"/>
      <c r="S37" s="96"/>
    </row>
    <row r="38" spans="1:19" ht="24" customHeight="1" x14ac:dyDescent="0.35">
      <c r="A38" s="45"/>
      <c r="B38" s="45"/>
      <c r="C38" s="45"/>
      <c r="D38" s="164"/>
      <c r="E38" s="45"/>
      <c r="F38" s="73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</row>
    <row r="39" spans="1:19" ht="24" customHeight="1" x14ac:dyDescent="0.35">
      <c r="A39" s="10"/>
      <c r="B39" s="8"/>
      <c r="C39" s="9"/>
      <c r="D39" s="32"/>
      <c r="E39" s="10"/>
      <c r="F39" s="10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</row>
    <row r="40" spans="1:19" ht="24" customHeight="1" x14ac:dyDescent="0.35">
      <c r="A40" s="9"/>
      <c r="B40" s="9"/>
      <c r="C40" s="9"/>
      <c r="D40" s="163"/>
      <c r="E40" s="10"/>
      <c r="F40" s="94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</row>
    <row r="41" spans="1:19" ht="24" customHeight="1" x14ac:dyDescent="0.35">
      <c r="A41" s="9"/>
      <c r="B41" s="9"/>
      <c r="C41" s="9"/>
      <c r="D41" s="163"/>
      <c r="E41" s="10"/>
      <c r="F41" s="10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</row>
    <row r="42" spans="1:19" ht="24" customHeight="1" x14ac:dyDescent="0.35">
      <c r="A42" s="9"/>
      <c r="B42" s="9"/>
      <c r="C42" s="8"/>
      <c r="D42" s="163"/>
      <c r="E42" s="10"/>
      <c r="F42" s="10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</row>
    <row r="43" spans="1:19" ht="24" customHeight="1" x14ac:dyDescent="0.35">
      <c r="A43" s="9"/>
      <c r="B43" s="9"/>
      <c r="C43" s="8"/>
      <c r="D43" s="163"/>
      <c r="E43" s="10"/>
      <c r="F43" s="10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</row>
    <row r="44" spans="1:19" ht="24" customHeight="1" x14ac:dyDescent="0.35">
      <c r="A44" s="9"/>
      <c r="B44" s="9"/>
      <c r="C44" s="8"/>
      <c r="D44" s="163"/>
      <c r="E44" s="9"/>
      <c r="F44" s="38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</row>
    <row r="45" spans="1:19" ht="24" customHeight="1" x14ac:dyDescent="0.35">
      <c r="A45" s="9"/>
      <c r="B45" s="9"/>
      <c r="C45" s="8"/>
      <c r="D45" s="163"/>
      <c r="E45" s="9"/>
      <c r="F45" s="38"/>
      <c r="G45" s="9"/>
      <c r="H45" s="9"/>
      <c r="I45" s="9"/>
      <c r="J45" s="9"/>
      <c r="K45" s="9"/>
      <c r="L45" s="9"/>
      <c r="M45" s="9"/>
      <c r="N45" s="9"/>
      <c r="O45" s="9"/>
      <c r="P45" s="273"/>
      <c r="Q45" s="273"/>
      <c r="R45" s="273"/>
      <c r="S45" s="2" t="s">
        <v>270</v>
      </c>
    </row>
    <row r="46" spans="1:19" ht="24" customHeight="1" x14ac:dyDescent="0.35">
      <c r="A46" s="274" t="s">
        <v>336</v>
      </c>
      <c r="B46" s="274"/>
      <c r="C46" s="274"/>
      <c r="D46" s="274"/>
      <c r="E46" s="274"/>
      <c r="F46" s="274"/>
      <c r="G46" s="274"/>
      <c r="H46" s="274"/>
      <c r="I46" s="274"/>
      <c r="J46" s="274"/>
      <c r="K46" s="274"/>
      <c r="L46" s="274"/>
      <c r="M46" s="274"/>
      <c r="N46" s="274"/>
      <c r="O46" s="274"/>
      <c r="P46" s="274"/>
      <c r="Q46" s="274"/>
      <c r="R46" s="274"/>
    </row>
    <row r="47" spans="1:19" ht="24" customHeight="1" x14ac:dyDescent="0.35">
      <c r="A47" s="274" t="s">
        <v>341</v>
      </c>
      <c r="B47" s="274"/>
      <c r="C47" s="274"/>
      <c r="D47" s="274"/>
      <c r="E47" s="274"/>
      <c r="F47" s="274"/>
      <c r="G47" s="154"/>
      <c r="H47" s="154"/>
      <c r="I47" s="154"/>
      <c r="J47" s="154"/>
      <c r="K47" s="154"/>
      <c r="L47" s="154"/>
      <c r="M47" s="154"/>
      <c r="N47" s="154"/>
      <c r="O47" s="154"/>
      <c r="P47" s="154"/>
      <c r="Q47" s="154"/>
      <c r="R47" s="154"/>
    </row>
    <row r="48" spans="1:19" ht="24" customHeight="1" x14ac:dyDescent="0.35">
      <c r="A48" s="152"/>
      <c r="B48" s="1" t="s">
        <v>332</v>
      </c>
      <c r="C48" s="1"/>
      <c r="D48" s="23"/>
      <c r="E48" s="152"/>
      <c r="F48" s="152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1:19" ht="24" customHeight="1" x14ac:dyDescent="0.35">
      <c r="A49" s="266" t="s">
        <v>6</v>
      </c>
      <c r="B49" s="264" t="s">
        <v>156</v>
      </c>
      <c r="C49" s="266" t="s">
        <v>151</v>
      </c>
      <c r="D49" s="275" t="s">
        <v>150</v>
      </c>
      <c r="E49" s="277" t="s">
        <v>31</v>
      </c>
      <c r="F49" s="279" t="s">
        <v>149</v>
      </c>
      <c r="G49" s="281" t="s">
        <v>273</v>
      </c>
      <c r="H49" s="281"/>
      <c r="I49" s="281"/>
      <c r="J49" s="281" t="s">
        <v>474</v>
      </c>
      <c r="K49" s="281"/>
      <c r="L49" s="281"/>
      <c r="M49" s="281"/>
      <c r="N49" s="281"/>
      <c r="O49" s="281"/>
      <c r="P49" s="281"/>
      <c r="Q49" s="281"/>
      <c r="R49" s="281"/>
      <c r="S49" s="212" t="s">
        <v>475</v>
      </c>
    </row>
    <row r="50" spans="1:19" ht="21" customHeight="1" x14ac:dyDescent="0.35">
      <c r="A50" s="267"/>
      <c r="B50" s="268"/>
      <c r="C50" s="267"/>
      <c r="D50" s="276"/>
      <c r="E50" s="278"/>
      <c r="F50" s="280"/>
      <c r="G50" s="75" t="s">
        <v>8</v>
      </c>
      <c r="H50" s="75" t="s">
        <v>9</v>
      </c>
      <c r="I50" s="75" t="s">
        <v>10</v>
      </c>
      <c r="J50" s="75" t="s">
        <v>11</v>
      </c>
      <c r="K50" s="75" t="s">
        <v>12</v>
      </c>
      <c r="L50" s="75" t="s">
        <v>13</v>
      </c>
      <c r="M50" s="75" t="s">
        <v>14</v>
      </c>
      <c r="N50" s="75" t="s">
        <v>15</v>
      </c>
      <c r="O50" s="75" t="s">
        <v>16</v>
      </c>
      <c r="P50" s="75" t="s">
        <v>17</v>
      </c>
      <c r="Q50" s="75" t="s">
        <v>18</v>
      </c>
      <c r="R50" s="75" t="s">
        <v>19</v>
      </c>
      <c r="S50" s="117" t="s">
        <v>476</v>
      </c>
    </row>
    <row r="51" spans="1:19" ht="24" customHeight="1" x14ac:dyDescent="0.35">
      <c r="A51" s="12">
        <v>1</v>
      </c>
      <c r="B51" s="60" t="s">
        <v>338</v>
      </c>
      <c r="C51" s="9" t="s">
        <v>339</v>
      </c>
      <c r="D51" s="34">
        <v>5000</v>
      </c>
      <c r="E51" s="14" t="s">
        <v>40</v>
      </c>
      <c r="F51" s="14" t="s">
        <v>21</v>
      </c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4" t="s">
        <v>490</v>
      </c>
    </row>
    <row r="52" spans="1:19" ht="24" customHeight="1" x14ac:dyDescent="0.35">
      <c r="A52" s="17"/>
      <c r="B52" s="17"/>
      <c r="C52" s="249" t="s">
        <v>340</v>
      </c>
      <c r="D52" s="28"/>
      <c r="E52" s="14" t="s">
        <v>41</v>
      </c>
      <c r="F52" s="14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4">
        <v>2567</v>
      </c>
    </row>
    <row r="53" spans="1:19" ht="24" customHeight="1" x14ac:dyDescent="0.35">
      <c r="A53" s="17"/>
      <c r="B53" s="17"/>
      <c r="C53" s="44" t="s">
        <v>158</v>
      </c>
      <c r="D53" s="28"/>
      <c r="E53" s="29"/>
      <c r="F53" s="14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</row>
    <row r="54" spans="1:19" ht="24" customHeight="1" x14ac:dyDescent="0.35">
      <c r="A54" s="17"/>
      <c r="B54" s="17"/>
      <c r="C54" s="5"/>
      <c r="D54" s="28"/>
      <c r="E54" s="14"/>
      <c r="F54" s="14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</row>
    <row r="55" spans="1:19" ht="24" customHeight="1" x14ac:dyDescent="0.35">
      <c r="A55" s="97" t="s">
        <v>90</v>
      </c>
      <c r="B55" s="97">
        <v>1</v>
      </c>
      <c r="C55" s="98"/>
      <c r="D55" s="101">
        <f>D51</f>
        <v>5000</v>
      </c>
      <c r="E55" s="95"/>
      <c r="F55" s="100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</row>
  </sheetData>
  <mergeCells count="36">
    <mergeCell ref="G49:I49"/>
    <mergeCell ref="J49:R49"/>
    <mergeCell ref="A49:A50"/>
    <mergeCell ref="B49:B50"/>
    <mergeCell ref="C49:C50"/>
    <mergeCell ref="D49:D50"/>
    <mergeCell ref="E49:E50"/>
    <mergeCell ref="F49:F50"/>
    <mergeCell ref="F27:F28"/>
    <mergeCell ref="G27:I27"/>
    <mergeCell ref="J27:R27"/>
    <mergeCell ref="P45:R45"/>
    <mergeCell ref="A46:R46"/>
    <mergeCell ref="A47:F47"/>
    <mergeCell ref="G8:I8"/>
    <mergeCell ref="J8:R8"/>
    <mergeCell ref="P23:R23"/>
    <mergeCell ref="A24:R24"/>
    <mergeCell ref="A25:F25"/>
    <mergeCell ref="A27:A28"/>
    <mergeCell ref="B27:B28"/>
    <mergeCell ref="C27:C28"/>
    <mergeCell ref="D27:D28"/>
    <mergeCell ref="E27:E28"/>
    <mergeCell ref="A8:A9"/>
    <mergeCell ref="B8:B9"/>
    <mergeCell ref="C8:C9"/>
    <mergeCell ref="D8:D9"/>
    <mergeCell ref="E8:E9"/>
    <mergeCell ref="F8:F9"/>
    <mergeCell ref="P1:R1"/>
    <mergeCell ref="A5:R5"/>
    <mergeCell ref="A6:F6"/>
    <mergeCell ref="A2:S2"/>
    <mergeCell ref="A3:S3"/>
    <mergeCell ref="A4:S4"/>
  </mergeCells>
  <pageMargins left="0.39370078740157483" right="0.39370078740157483" top="0.98425196850393704" bottom="0.39370078740157483" header="0.51181102362204722" footer="0.31496062992125984"/>
  <pageSetup paperSize="9" scale="95" firstPageNumber="28" orientation="landscape" useFirstPageNumber="1" r:id="rId1"/>
  <headerFooter alignWithMargins="0">
    <oddFooter>&amp;L&amp;"TH SarabunPSK,ธรรมดา"&amp;15แผนการดำเนินงาน ประจำปีงบประมาณ พ.ศ.2567&amp;C&amp;"TH SarabunPSK,ธรรมดา"&amp;16&amp;P&amp;R&amp;"TH SarabunPSK,ธรรมดา"&amp;15ยุทธศาสตร์ที่ 6 การส่งเสริม ศาสนา ศิลปะ ประเพณีวัฒนธรรมและภูมิปัญญาท้องถิ่น (ผด.02)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A98C8-7FEF-4441-8D8E-A368371ECFE8}">
  <sheetPr>
    <tabColor rgb="FFC00000"/>
  </sheetPr>
  <dimension ref="A1:S63"/>
  <sheetViews>
    <sheetView view="pageBreakPreview" topLeftCell="A4" zoomScaleNormal="100" zoomScaleSheetLayoutView="100" workbookViewId="0">
      <selection activeCell="F14" sqref="F14"/>
    </sheetView>
  </sheetViews>
  <sheetFormatPr defaultRowHeight="21" x14ac:dyDescent="0.35"/>
  <cols>
    <col min="1" max="1" width="6" style="2" customWidth="1"/>
    <col min="2" max="2" width="24.140625" style="2" customWidth="1"/>
    <col min="3" max="3" width="31.28515625" style="2" customWidth="1"/>
    <col min="4" max="4" width="10.85546875" style="2" customWidth="1"/>
    <col min="5" max="5" width="10.85546875" style="25" customWidth="1"/>
    <col min="6" max="6" width="12.42578125" style="25" customWidth="1"/>
    <col min="7" max="12" width="3.5703125" style="2" customWidth="1"/>
    <col min="13" max="13" width="4" style="2" customWidth="1"/>
    <col min="14" max="18" width="3.5703125" style="2" customWidth="1"/>
    <col min="19" max="19" width="10.28515625" style="2" customWidth="1"/>
    <col min="20" max="16384" width="9.140625" style="2"/>
  </cols>
  <sheetData>
    <row r="1" spans="1:19" ht="26.25" customHeight="1" x14ac:dyDescent="0.35">
      <c r="O1" s="70"/>
      <c r="P1" s="273"/>
      <c r="Q1" s="273"/>
      <c r="R1" s="273"/>
      <c r="S1" s="2" t="s">
        <v>270</v>
      </c>
    </row>
    <row r="2" spans="1:19" x14ac:dyDescent="0.35">
      <c r="A2" s="284" t="s">
        <v>278</v>
      </c>
      <c r="B2" s="284"/>
      <c r="C2" s="284"/>
      <c r="D2" s="284"/>
      <c r="E2" s="284"/>
      <c r="F2" s="284"/>
      <c r="G2" s="284"/>
      <c r="H2" s="284"/>
      <c r="I2" s="284"/>
      <c r="J2" s="284"/>
      <c r="K2" s="284"/>
      <c r="L2" s="284"/>
      <c r="M2" s="284"/>
      <c r="N2" s="284"/>
      <c r="O2" s="284"/>
      <c r="P2" s="284"/>
      <c r="Q2" s="284"/>
      <c r="R2" s="284"/>
      <c r="S2" s="284"/>
    </row>
    <row r="3" spans="1:19" x14ac:dyDescent="0.35">
      <c r="A3" s="272" t="s">
        <v>473</v>
      </c>
      <c r="B3" s="272"/>
      <c r="C3" s="272"/>
      <c r="D3" s="272"/>
      <c r="E3" s="272"/>
      <c r="F3" s="272"/>
      <c r="G3" s="272"/>
      <c r="H3" s="272"/>
      <c r="I3" s="272"/>
      <c r="J3" s="272"/>
      <c r="K3" s="272"/>
      <c r="L3" s="272"/>
      <c r="M3" s="272"/>
      <c r="N3" s="272"/>
      <c r="O3" s="272"/>
      <c r="P3" s="272"/>
      <c r="Q3" s="272"/>
      <c r="R3" s="272"/>
      <c r="S3" s="272"/>
    </row>
    <row r="4" spans="1:19" x14ac:dyDescent="0.35">
      <c r="A4" s="272" t="s">
        <v>3</v>
      </c>
      <c r="B4" s="272"/>
      <c r="C4" s="272"/>
      <c r="D4" s="272"/>
      <c r="E4" s="272"/>
      <c r="F4" s="272"/>
      <c r="G4" s="272"/>
      <c r="H4" s="272"/>
      <c r="I4" s="272"/>
      <c r="J4" s="272"/>
      <c r="K4" s="272"/>
      <c r="L4" s="272"/>
      <c r="M4" s="272"/>
      <c r="N4" s="272"/>
      <c r="O4" s="272"/>
      <c r="P4" s="272"/>
      <c r="Q4" s="272"/>
      <c r="R4" s="272"/>
      <c r="S4" s="272"/>
    </row>
    <row r="5" spans="1:19" ht="24" customHeight="1" x14ac:dyDescent="0.35">
      <c r="A5" s="274" t="s">
        <v>449</v>
      </c>
      <c r="B5" s="274"/>
      <c r="C5" s="274"/>
      <c r="D5" s="274"/>
      <c r="E5" s="274"/>
      <c r="F5" s="274"/>
      <c r="G5" s="274"/>
      <c r="H5" s="274"/>
      <c r="I5" s="274"/>
      <c r="J5" s="274"/>
      <c r="K5" s="274"/>
      <c r="L5" s="274"/>
      <c r="M5" s="274"/>
      <c r="N5" s="274"/>
      <c r="O5" s="274"/>
      <c r="P5" s="274"/>
      <c r="Q5" s="274"/>
      <c r="R5" s="274"/>
    </row>
    <row r="6" spans="1:19" ht="24" customHeight="1" x14ac:dyDescent="0.35">
      <c r="A6" s="274" t="s">
        <v>342</v>
      </c>
      <c r="B6" s="274"/>
      <c r="C6" s="274"/>
      <c r="D6" s="274"/>
      <c r="E6" s="274"/>
      <c r="F6" s="274"/>
      <c r="G6" s="154"/>
      <c r="H6" s="154"/>
      <c r="I6" s="154"/>
      <c r="J6" s="154"/>
      <c r="K6" s="154"/>
      <c r="L6" s="154"/>
      <c r="M6" s="154"/>
      <c r="N6" s="154"/>
      <c r="O6" s="154"/>
      <c r="P6" s="154"/>
      <c r="Q6" s="154"/>
      <c r="R6" s="154"/>
    </row>
    <row r="7" spans="1:19" ht="24" customHeight="1" x14ac:dyDescent="0.35">
      <c r="A7" s="152"/>
      <c r="B7" s="1" t="s">
        <v>292</v>
      </c>
      <c r="C7" s="1"/>
      <c r="D7" s="23"/>
      <c r="E7" s="152"/>
      <c r="F7" s="152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9" ht="24" customHeight="1" x14ac:dyDescent="0.35">
      <c r="A8" s="266" t="s">
        <v>6</v>
      </c>
      <c r="B8" s="264" t="s">
        <v>156</v>
      </c>
      <c r="C8" s="266" t="s">
        <v>151</v>
      </c>
      <c r="D8" s="275" t="s">
        <v>150</v>
      </c>
      <c r="E8" s="277" t="s">
        <v>31</v>
      </c>
      <c r="F8" s="279" t="s">
        <v>149</v>
      </c>
      <c r="G8" s="281" t="s">
        <v>273</v>
      </c>
      <c r="H8" s="281"/>
      <c r="I8" s="281"/>
      <c r="J8" s="281" t="s">
        <v>474</v>
      </c>
      <c r="K8" s="281"/>
      <c r="L8" s="281"/>
      <c r="M8" s="281"/>
      <c r="N8" s="281"/>
      <c r="O8" s="281"/>
      <c r="P8" s="281"/>
      <c r="Q8" s="281"/>
      <c r="R8" s="281"/>
      <c r="S8" s="212" t="s">
        <v>475</v>
      </c>
    </row>
    <row r="9" spans="1:19" ht="21" customHeight="1" x14ac:dyDescent="0.35">
      <c r="A9" s="267"/>
      <c r="B9" s="268"/>
      <c r="C9" s="267"/>
      <c r="D9" s="276"/>
      <c r="E9" s="278"/>
      <c r="F9" s="280"/>
      <c r="G9" s="75" t="s">
        <v>8</v>
      </c>
      <c r="H9" s="75" t="s">
        <v>9</v>
      </c>
      <c r="I9" s="75" t="s">
        <v>10</v>
      </c>
      <c r="J9" s="75" t="s">
        <v>11</v>
      </c>
      <c r="K9" s="75" t="s">
        <v>12</v>
      </c>
      <c r="L9" s="75" t="s">
        <v>13</v>
      </c>
      <c r="M9" s="75" t="s">
        <v>14</v>
      </c>
      <c r="N9" s="75" t="s">
        <v>15</v>
      </c>
      <c r="O9" s="75" t="s">
        <v>16</v>
      </c>
      <c r="P9" s="75" t="s">
        <v>17</v>
      </c>
      <c r="Q9" s="75" t="s">
        <v>18</v>
      </c>
      <c r="R9" s="75" t="s">
        <v>19</v>
      </c>
      <c r="S9" s="117" t="s">
        <v>476</v>
      </c>
    </row>
    <row r="10" spans="1:19" ht="24" customHeight="1" x14ac:dyDescent="0.35">
      <c r="A10" s="122">
        <v>1</v>
      </c>
      <c r="B10" s="112" t="s">
        <v>212</v>
      </c>
      <c r="C10" s="113" t="s">
        <v>213</v>
      </c>
      <c r="D10" s="26">
        <v>20000</v>
      </c>
      <c r="E10" s="80" t="s">
        <v>32</v>
      </c>
      <c r="F10" s="12" t="s">
        <v>35</v>
      </c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4" t="s">
        <v>490</v>
      </c>
    </row>
    <row r="11" spans="1:19" ht="24" customHeight="1" x14ac:dyDescent="0.35">
      <c r="A11" s="52"/>
      <c r="B11" s="15"/>
      <c r="C11" s="6" t="s">
        <v>214</v>
      </c>
      <c r="D11" s="115"/>
      <c r="E11" s="4" t="s">
        <v>30</v>
      </c>
      <c r="F11" s="14" t="s">
        <v>36</v>
      </c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4">
        <v>2567</v>
      </c>
    </row>
    <row r="12" spans="1:19" ht="24" customHeight="1" x14ac:dyDescent="0.35">
      <c r="A12" s="123"/>
      <c r="B12" s="17"/>
      <c r="C12" s="81" t="s">
        <v>215</v>
      </c>
      <c r="D12" s="115"/>
      <c r="E12" s="116"/>
      <c r="F12" s="116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</row>
    <row r="13" spans="1:19" ht="24" customHeight="1" x14ac:dyDescent="0.35">
      <c r="A13" s="123"/>
      <c r="B13" s="17"/>
      <c r="C13" s="81" t="s">
        <v>216</v>
      </c>
      <c r="D13" s="61"/>
      <c r="E13" s="4"/>
      <c r="F13" s="4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</row>
    <row r="14" spans="1:19" ht="24" customHeight="1" x14ac:dyDescent="0.35">
      <c r="A14" s="14"/>
      <c r="B14" s="5"/>
      <c r="C14" s="5" t="s">
        <v>217</v>
      </c>
      <c r="D14" s="61"/>
      <c r="E14" s="4"/>
      <c r="F14" s="4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</row>
    <row r="15" spans="1:19" ht="24" customHeight="1" x14ac:dyDescent="0.35">
      <c r="A15" s="14"/>
      <c r="B15" s="5"/>
      <c r="C15" s="5" t="s">
        <v>218</v>
      </c>
      <c r="D15" s="61"/>
      <c r="E15" s="4"/>
      <c r="F15" s="4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</row>
    <row r="16" spans="1:19" ht="24" customHeight="1" x14ac:dyDescent="0.35">
      <c r="A16" s="14"/>
      <c r="B16" s="5"/>
      <c r="C16" s="5" t="s">
        <v>219</v>
      </c>
      <c r="D16" s="61"/>
      <c r="E16" s="4"/>
      <c r="F16" s="4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</row>
    <row r="17" spans="1:19" ht="24" customHeight="1" x14ac:dyDescent="0.35">
      <c r="A17" s="14"/>
      <c r="B17" s="5"/>
      <c r="C17" s="5" t="s">
        <v>220</v>
      </c>
      <c r="D17" s="76"/>
      <c r="E17" s="4"/>
      <c r="F17" s="4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</row>
    <row r="18" spans="1:19" ht="24" customHeight="1" x14ac:dyDescent="0.35">
      <c r="A18" s="102" t="s">
        <v>90</v>
      </c>
      <c r="B18" s="97">
        <v>1</v>
      </c>
      <c r="C18" s="103"/>
      <c r="D18" s="99">
        <f>D10</f>
        <v>20000</v>
      </c>
      <c r="E18" s="172"/>
      <c r="F18" s="95"/>
      <c r="G18" s="95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</row>
    <row r="19" spans="1:19" ht="24" customHeight="1" x14ac:dyDescent="0.35">
      <c r="A19" s="9"/>
      <c r="B19" s="9"/>
      <c r="D19" s="163"/>
      <c r="E19" s="9"/>
      <c r="F19" s="38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24" customHeight="1" x14ac:dyDescent="0.35">
      <c r="D20" s="162"/>
      <c r="E20" s="2"/>
      <c r="F20" s="40"/>
    </row>
    <row r="21" spans="1:19" ht="24" customHeight="1" x14ac:dyDescent="0.35">
      <c r="D21" s="162"/>
      <c r="E21" s="2"/>
      <c r="F21" s="40"/>
    </row>
    <row r="22" spans="1:19" ht="24" customHeight="1" x14ac:dyDescent="0.35">
      <c r="D22" s="162"/>
      <c r="E22" s="2"/>
      <c r="F22" s="40"/>
    </row>
    <row r="23" spans="1:19" ht="24" customHeight="1" x14ac:dyDescent="0.35">
      <c r="D23" s="162"/>
      <c r="E23" s="2"/>
      <c r="F23" s="40"/>
      <c r="P23" s="273"/>
      <c r="Q23" s="273"/>
      <c r="R23" s="273"/>
      <c r="S23" s="2" t="s">
        <v>270</v>
      </c>
    </row>
    <row r="24" spans="1:19" ht="24" customHeight="1" x14ac:dyDescent="0.35">
      <c r="A24" s="274" t="s">
        <v>449</v>
      </c>
      <c r="B24" s="274"/>
      <c r="C24" s="274"/>
      <c r="D24" s="274"/>
      <c r="E24" s="274"/>
      <c r="F24" s="274"/>
      <c r="G24" s="274"/>
      <c r="H24" s="274"/>
      <c r="I24" s="274"/>
      <c r="J24" s="274"/>
      <c r="K24" s="274"/>
      <c r="L24" s="274"/>
      <c r="M24" s="274"/>
      <c r="N24" s="274"/>
      <c r="O24" s="274"/>
      <c r="P24" s="274"/>
      <c r="Q24" s="274"/>
      <c r="R24" s="274"/>
    </row>
    <row r="25" spans="1:19" ht="24" customHeight="1" x14ac:dyDescent="0.35">
      <c r="A25" s="274" t="s">
        <v>342</v>
      </c>
      <c r="B25" s="274"/>
      <c r="C25" s="274"/>
      <c r="D25" s="274"/>
      <c r="E25" s="274"/>
      <c r="F25" s="274"/>
      <c r="G25" s="154"/>
      <c r="H25" s="154"/>
      <c r="I25" s="154"/>
      <c r="J25" s="154"/>
      <c r="K25" s="154"/>
      <c r="L25" s="154"/>
      <c r="M25" s="154"/>
      <c r="N25" s="154"/>
      <c r="O25" s="154"/>
      <c r="P25" s="154"/>
      <c r="Q25" s="154"/>
      <c r="R25" s="154"/>
    </row>
    <row r="26" spans="1:19" ht="24" customHeight="1" x14ac:dyDescent="0.35">
      <c r="A26" s="152"/>
      <c r="B26" s="1" t="s">
        <v>343</v>
      </c>
      <c r="C26" s="1"/>
      <c r="D26" s="23"/>
      <c r="E26" s="152"/>
      <c r="F26" s="152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19" ht="24" customHeight="1" x14ac:dyDescent="0.35">
      <c r="A27" s="266" t="s">
        <v>6</v>
      </c>
      <c r="B27" s="264" t="s">
        <v>156</v>
      </c>
      <c r="C27" s="266" t="s">
        <v>151</v>
      </c>
      <c r="D27" s="275" t="s">
        <v>150</v>
      </c>
      <c r="E27" s="277" t="s">
        <v>31</v>
      </c>
      <c r="F27" s="279" t="s">
        <v>149</v>
      </c>
      <c r="G27" s="281" t="s">
        <v>273</v>
      </c>
      <c r="H27" s="281"/>
      <c r="I27" s="281"/>
      <c r="J27" s="281" t="s">
        <v>474</v>
      </c>
      <c r="K27" s="281"/>
      <c r="L27" s="281"/>
      <c r="M27" s="281"/>
      <c r="N27" s="281"/>
      <c r="O27" s="281"/>
      <c r="P27" s="281"/>
      <c r="Q27" s="281"/>
      <c r="R27" s="281"/>
      <c r="S27" s="212" t="s">
        <v>475</v>
      </c>
    </row>
    <row r="28" spans="1:19" ht="21" customHeight="1" x14ac:dyDescent="0.35">
      <c r="A28" s="267"/>
      <c r="B28" s="268"/>
      <c r="C28" s="267"/>
      <c r="D28" s="276"/>
      <c r="E28" s="278"/>
      <c r="F28" s="280"/>
      <c r="G28" s="75" t="s">
        <v>8</v>
      </c>
      <c r="H28" s="75" t="s">
        <v>9</v>
      </c>
      <c r="I28" s="75" t="s">
        <v>10</v>
      </c>
      <c r="J28" s="75" t="s">
        <v>11</v>
      </c>
      <c r="K28" s="75" t="s">
        <v>12</v>
      </c>
      <c r="L28" s="75" t="s">
        <v>13</v>
      </c>
      <c r="M28" s="75" t="s">
        <v>14</v>
      </c>
      <c r="N28" s="75" t="s">
        <v>15</v>
      </c>
      <c r="O28" s="75" t="s">
        <v>16</v>
      </c>
      <c r="P28" s="75" t="s">
        <v>17</v>
      </c>
      <c r="Q28" s="75" t="s">
        <v>18</v>
      </c>
      <c r="R28" s="75" t="s">
        <v>19</v>
      </c>
      <c r="S28" s="117" t="s">
        <v>476</v>
      </c>
    </row>
    <row r="29" spans="1:19" ht="24" customHeight="1" x14ac:dyDescent="0.35">
      <c r="A29" s="3">
        <v>1</v>
      </c>
      <c r="B29" s="44" t="s">
        <v>132</v>
      </c>
      <c r="C29" s="5" t="s">
        <v>42</v>
      </c>
      <c r="D29" s="43">
        <v>182760</v>
      </c>
      <c r="E29" s="64" t="s">
        <v>32</v>
      </c>
      <c r="F29" s="43" t="s">
        <v>35</v>
      </c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2" t="s">
        <v>486</v>
      </c>
    </row>
    <row r="30" spans="1:19" ht="24" customHeight="1" x14ac:dyDescent="0.35">
      <c r="A30" s="3"/>
      <c r="B30" s="44" t="s">
        <v>77</v>
      </c>
      <c r="C30" s="17" t="s">
        <v>46</v>
      </c>
      <c r="D30" s="72"/>
      <c r="E30" s="6" t="s">
        <v>30</v>
      </c>
      <c r="F30" s="4" t="s">
        <v>36</v>
      </c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4">
        <v>2567</v>
      </c>
    </row>
    <row r="31" spans="1:19" ht="24" customHeight="1" x14ac:dyDescent="0.35">
      <c r="A31" s="3"/>
      <c r="B31" s="3"/>
      <c r="C31" s="17" t="s">
        <v>49</v>
      </c>
      <c r="D31" s="72"/>
      <c r="E31" s="82"/>
      <c r="F31" s="82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4"/>
    </row>
    <row r="32" spans="1:19" ht="24" customHeight="1" x14ac:dyDescent="0.35">
      <c r="A32" s="3"/>
      <c r="B32" s="3"/>
      <c r="C32" s="17" t="s">
        <v>78</v>
      </c>
      <c r="D32" s="72"/>
      <c r="E32" s="82"/>
      <c r="F32" s="82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4"/>
    </row>
    <row r="33" spans="1:19" ht="15" customHeight="1" x14ac:dyDescent="0.35">
      <c r="A33" s="140"/>
      <c r="B33" s="140"/>
      <c r="C33" s="7"/>
      <c r="D33" s="141"/>
      <c r="E33" s="153"/>
      <c r="F33" s="153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0"/>
    </row>
    <row r="34" spans="1:19" ht="24" customHeight="1" x14ac:dyDescent="0.35">
      <c r="A34" s="4">
        <v>2</v>
      </c>
      <c r="B34" s="17" t="s">
        <v>45</v>
      </c>
      <c r="C34" s="5" t="s">
        <v>42</v>
      </c>
      <c r="D34" s="43">
        <v>1756440</v>
      </c>
      <c r="E34" s="64" t="s">
        <v>32</v>
      </c>
      <c r="F34" s="43" t="s">
        <v>35</v>
      </c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4" t="s">
        <v>486</v>
      </c>
    </row>
    <row r="35" spans="1:19" ht="24" customHeight="1" x14ac:dyDescent="0.35">
      <c r="A35" s="4"/>
      <c r="B35" s="5" t="s">
        <v>133</v>
      </c>
      <c r="C35" s="17" t="s">
        <v>46</v>
      </c>
      <c r="D35" s="33"/>
      <c r="E35" s="6" t="s">
        <v>30</v>
      </c>
      <c r="F35" s="4" t="s">
        <v>36</v>
      </c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4">
        <v>2567</v>
      </c>
    </row>
    <row r="36" spans="1:19" ht="24" customHeight="1" x14ac:dyDescent="0.35">
      <c r="A36" s="4"/>
      <c r="B36" s="3"/>
      <c r="C36" s="17" t="s">
        <v>47</v>
      </c>
      <c r="D36" s="82"/>
      <c r="E36" s="82"/>
      <c r="F36" s="82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4"/>
    </row>
    <row r="37" spans="1:19" ht="24" customHeight="1" x14ac:dyDescent="0.35">
      <c r="A37" s="3"/>
      <c r="B37" s="3"/>
      <c r="C37" s="17" t="s">
        <v>48</v>
      </c>
      <c r="D37" s="82"/>
      <c r="E37" s="82"/>
      <c r="F37" s="82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4"/>
    </row>
    <row r="38" spans="1:19" ht="24" customHeight="1" x14ac:dyDescent="0.35">
      <c r="A38" s="3"/>
      <c r="B38" s="3"/>
      <c r="C38" s="17" t="s">
        <v>344</v>
      </c>
      <c r="D38" s="82"/>
      <c r="E38" s="82"/>
      <c r="F38" s="82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4"/>
    </row>
    <row r="39" spans="1:19" ht="16.5" customHeight="1" x14ac:dyDescent="0.35">
      <c r="A39" s="142"/>
      <c r="B39" s="142"/>
      <c r="C39" s="142"/>
      <c r="D39" s="142"/>
      <c r="E39" s="143"/>
      <c r="F39" s="143"/>
      <c r="G39" s="142"/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2"/>
      <c r="S39" s="20"/>
    </row>
    <row r="40" spans="1:19" ht="24" customHeight="1" x14ac:dyDescent="0.35">
      <c r="A40" s="4">
        <v>3</v>
      </c>
      <c r="B40" s="5" t="s">
        <v>134</v>
      </c>
      <c r="C40" s="5" t="s">
        <v>79</v>
      </c>
      <c r="D40" s="43">
        <v>600000</v>
      </c>
      <c r="E40" s="205" t="s">
        <v>468</v>
      </c>
      <c r="F40" s="43" t="s">
        <v>35</v>
      </c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4" t="s">
        <v>486</v>
      </c>
    </row>
    <row r="41" spans="1:19" x14ac:dyDescent="0.35">
      <c r="A41" s="4"/>
      <c r="B41" s="5"/>
      <c r="C41" s="5" t="s">
        <v>34</v>
      </c>
      <c r="D41" s="43"/>
      <c r="E41" s="4" t="s">
        <v>469</v>
      </c>
      <c r="F41" s="4" t="s">
        <v>36</v>
      </c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4">
        <v>2567</v>
      </c>
    </row>
    <row r="42" spans="1:19" x14ac:dyDescent="0.35">
      <c r="A42" s="91"/>
      <c r="B42" s="7"/>
      <c r="C42" s="7"/>
      <c r="D42" s="92"/>
      <c r="E42" s="93"/>
      <c r="F42" s="9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17"/>
    </row>
    <row r="43" spans="1:19" x14ac:dyDescent="0.35">
      <c r="A43" s="104" t="s">
        <v>90</v>
      </c>
      <c r="B43" s="104">
        <v>3</v>
      </c>
      <c r="C43" s="105"/>
      <c r="D43" s="107">
        <f>SUM(D29:D41)</f>
        <v>2539200</v>
      </c>
      <c r="E43" s="104"/>
      <c r="F43" s="104"/>
      <c r="G43" s="105"/>
      <c r="H43" s="105"/>
      <c r="I43" s="105"/>
      <c r="J43" s="105"/>
      <c r="K43" s="105"/>
      <c r="L43" s="105"/>
      <c r="M43" s="105"/>
      <c r="N43" s="105"/>
      <c r="O43" s="105"/>
      <c r="P43" s="105"/>
      <c r="Q43" s="105"/>
      <c r="R43" s="105"/>
      <c r="S43" s="96"/>
    </row>
    <row r="45" spans="1:19" x14ac:dyDescent="0.35">
      <c r="E45" s="223"/>
      <c r="F45" s="223"/>
    </row>
    <row r="46" spans="1:19" ht="24.75" customHeight="1" x14ac:dyDescent="0.35">
      <c r="P46" s="273"/>
      <c r="Q46" s="273"/>
      <c r="R46" s="273"/>
      <c r="S46" s="2" t="s">
        <v>270</v>
      </c>
    </row>
    <row r="47" spans="1:19" ht="24" customHeight="1" x14ac:dyDescent="0.35">
      <c r="A47" s="274" t="s">
        <v>449</v>
      </c>
      <c r="B47" s="274"/>
      <c r="C47" s="274"/>
      <c r="D47" s="274"/>
      <c r="E47" s="274"/>
      <c r="F47" s="274"/>
      <c r="G47" s="274"/>
      <c r="H47" s="274"/>
      <c r="I47" s="274"/>
      <c r="J47" s="274"/>
      <c r="K47" s="274"/>
      <c r="L47" s="274"/>
      <c r="M47" s="274"/>
      <c r="N47" s="274"/>
      <c r="O47" s="274"/>
      <c r="P47" s="274"/>
      <c r="Q47" s="274"/>
      <c r="R47" s="274"/>
    </row>
    <row r="48" spans="1:19" ht="24" customHeight="1" x14ac:dyDescent="0.35">
      <c r="A48" s="274" t="s">
        <v>342</v>
      </c>
      <c r="B48" s="274"/>
      <c r="C48" s="274"/>
      <c r="D48" s="274"/>
      <c r="E48" s="274"/>
      <c r="F48" s="274"/>
      <c r="G48" s="154"/>
      <c r="H48" s="154"/>
      <c r="I48" s="154"/>
      <c r="J48" s="154"/>
      <c r="K48" s="154"/>
      <c r="L48" s="154"/>
      <c r="M48" s="154"/>
      <c r="N48" s="154"/>
      <c r="O48" s="154"/>
      <c r="P48" s="154"/>
      <c r="Q48" s="154"/>
      <c r="R48" s="154"/>
    </row>
    <row r="49" spans="1:19" ht="24" customHeight="1" x14ac:dyDescent="0.35">
      <c r="A49" s="152"/>
      <c r="B49" s="1" t="s">
        <v>345</v>
      </c>
      <c r="C49" s="1"/>
      <c r="D49" s="23"/>
      <c r="E49" s="152"/>
      <c r="F49" s="152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1:19" ht="24" customHeight="1" x14ac:dyDescent="0.35">
      <c r="A50" s="266" t="s">
        <v>6</v>
      </c>
      <c r="B50" s="264" t="s">
        <v>156</v>
      </c>
      <c r="C50" s="266" t="s">
        <v>151</v>
      </c>
      <c r="D50" s="275" t="s">
        <v>150</v>
      </c>
      <c r="E50" s="277" t="s">
        <v>31</v>
      </c>
      <c r="F50" s="279" t="s">
        <v>149</v>
      </c>
      <c r="G50" s="281" t="s">
        <v>273</v>
      </c>
      <c r="H50" s="281"/>
      <c r="I50" s="281"/>
      <c r="J50" s="281" t="s">
        <v>474</v>
      </c>
      <c r="K50" s="281"/>
      <c r="L50" s="281"/>
      <c r="M50" s="281"/>
      <c r="N50" s="281"/>
      <c r="O50" s="281"/>
      <c r="P50" s="281"/>
      <c r="Q50" s="281"/>
      <c r="R50" s="281"/>
      <c r="S50" s="212" t="s">
        <v>475</v>
      </c>
    </row>
    <row r="51" spans="1:19" ht="21" customHeight="1" x14ac:dyDescent="0.35">
      <c r="A51" s="267"/>
      <c r="B51" s="268"/>
      <c r="C51" s="267"/>
      <c r="D51" s="276"/>
      <c r="E51" s="278"/>
      <c r="F51" s="280"/>
      <c r="G51" s="75" t="s">
        <v>8</v>
      </c>
      <c r="H51" s="75" t="s">
        <v>9</v>
      </c>
      <c r="I51" s="75" t="s">
        <v>10</v>
      </c>
      <c r="J51" s="75" t="s">
        <v>11</v>
      </c>
      <c r="K51" s="75" t="s">
        <v>12</v>
      </c>
      <c r="L51" s="75" t="s">
        <v>13</v>
      </c>
      <c r="M51" s="75" t="s">
        <v>14</v>
      </c>
      <c r="N51" s="75" t="s">
        <v>15</v>
      </c>
      <c r="O51" s="75" t="s">
        <v>16</v>
      </c>
      <c r="P51" s="75" t="s">
        <v>17</v>
      </c>
      <c r="Q51" s="75" t="s">
        <v>18</v>
      </c>
      <c r="R51" s="75" t="s">
        <v>19</v>
      </c>
      <c r="S51" s="117" t="s">
        <v>476</v>
      </c>
    </row>
    <row r="52" spans="1:19" ht="24" customHeight="1" x14ac:dyDescent="0.35">
      <c r="A52" s="4">
        <v>1</v>
      </c>
      <c r="B52" s="17" t="s">
        <v>52</v>
      </c>
      <c r="C52" s="17" t="s">
        <v>135</v>
      </c>
      <c r="D52" s="43">
        <v>5000</v>
      </c>
      <c r="E52" s="64" t="s">
        <v>32</v>
      </c>
      <c r="F52" s="43" t="s">
        <v>35</v>
      </c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4" t="s">
        <v>491</v>
      </c>
    </row>
    <row r="53" spans="1:19" ht="24" customHeight="1" x14ac:dyDescent="0.35">
      <c r="A53" s="4"/>
      <c r="B53" s="17" t="s">
        <v>136</v>
      </c>
      <c r="C53" s="17" t="s">
        <v>83</v>
      </c>
      <c r="D53" s="61"/>
      <c r="E53" s="6" t="s">
        <v>30</v>
      </c>
      <c r="F53" s="4" t="s">
        <v>36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4">
        <v>2567</v>
      </c>
    </row>
    <row r="54" spans="1:19" ht="24" customHeight="1" x14ac:dyDescent="0.35">
      <c r="A54" s="4"/>
      <c r="B54" s="17" t="s">
        <v>24</v>
      </c>
      <c r="C54" s="17" t="s">
        <v>168</v>
      </c>
      <c r="D54" s="61"/>
      <c r="E54" s="6"/>
      <c r="F54" s="4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</row>
    <row r="55" spans="1:19" ht="24" customHeight="1" x14ac:dyDescent="0.35">
      <c r="A55" s="4"/>
      <c r="B55" s="17"/>
      <c r="C55" s="17" t="s">
        <v>64</v>
      </c>
      <c r="D55" s="61"/>
      <c r="E55" s="6"/>
      <c r="F55" s="4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</row>
    <row r="56" spans="1:19" ht="24" customHeight="1" x14ac:dyDescent="0.35">
      <c r="A56" s="4"/>
      <c r="B56" s="17"/>
      <c r="C56" s="17" t="s">
        <v>353</v>
      </c>
      <c r="D56" s="61"/>
      <c r="E56" s="6"/>
      <c r="F56" s="4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</row>
    <row r="57" spans="1:19" ht="24" customHeight="1" x14ac:dyDescent="0.35">
      <c r="A57" s="91"/>
      <c r="B57" s="21"/>
      <c r="C57" s="7"/>
      <c r="D57" s="92"/>
      <c r="E57" s="173"/>
      <c r="F57" s="92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</row>
    <row r="58" spans="1:19" ht="24" customHeight="1" x14ac:dyDescent="0.35">
      <c r="A58" s="14">
        <v>2</v>
      </c>
      <c r="B58" s="5" t="s">
        <v>346</v>
      </c>
      <c r="C58" s="5" t="s">
        <v>347</v>
      </c>
      <c r="D58" s="18">
        <v>5000</v>
      </c>
      <c r="E58" s="14" t="s">
        <v>32</v>
      </c>
      <c r="F58" s="14" t="s">
        <v>20</v>
      </c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2" t="s">
        <v>486</v>
      </c>
    </row>
    <row r="59" spans="1:19" ht="24" customHeight="1" x14ac:dyDescent="0.35">
      <c r="A59" s="14"/>
      <c r="B59" s="17" t="s">
        <v>348</v>
      </c>
      <c r="C59" s="81" t="s">
        <v>349</v>
      </c>
      <c r="D59" s="18"/>
      <c r="E59" s="4" t="s">
        <v>30</v>
      </c>
      <c r="F59" s="14" t="s">
        <v>7</v>
      </c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4">
        <v>2567</v>
      </c>
    </row>
    <row r="60" spans="1:19" ht="24" customHeight="1" x14ac:dyDescent="0.35">
      <c r="A60" s="14"/>
      <c r="B60" s="17" t="s">
        <v>350</v>
      </c>
      <c r="C60" s="5" t="s">
        <v>351</v>
      </c>
      <c r="D60" s="18"/>
      <c r="E60" s="14"/>
      <c r="F60" s="15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</row>
    <row r="61" spans="1:19" ht="24" customHeight="1" x14ac:dyDescent="0.35">
      <c r="A61" s="14"/>
      <c r="B61" s="17" t="s">
        <v>352</v>
      </c>
      <c r="C61" s="81"/>
      <c r="D61" s="18"/>
      <c r="E61" s="14"/>
      <c r="F61" s="15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</row>
    <row r="62" spans="1:19" ht="24" customHeight="1" x14ac:dyDescent="0.35">
      <c r="A62" s="142"/>
      <c r="B62" s="142"/>
      <c r="C62" s="142"/>
      <c r="D62" s="142"/>
      <c r="E62" s="143"/>
      <c r="F62" s="143"/>
      <c r="G62" s="142"/>
      <c r="H62" s="142"/>
      <c r="I62" s="142"/>
      <c r="J62" s="142"/>
      <c r="K62" s="142"/>
      <c r="L62" s="142"/>
      <c r="M62" s="142"/>
      <c r="N62" s="142"/>
      <c r="O62" s="142"/>
      <c r="P62" s="142"/>
      <c r="Q62" s="142"/>
      <c r="R62" s="142"/>
      <c r="S62" s="17"/>
    </row>
    <row r="63" spans="1:19" x14ac:dyDescent="0.35">
      <c r="A63" s="104" t="s">
        <v>90</v>
      </c>
      <c r="B63" s="104">
        <v>2</v>
      </c>
      <c r="C63" s="105"/>
      <c r="D63" s="107">
        <f>SUM(D52:D62)</f>
        <v>10000</v>
      </c>
      <c r="E63" s="104"/>
      <c r="F63" s="104"/>
      <c r="G63" s="105"/>
      <c r="H63" s="105"/>
      <c r="I63" s="105"/>
      <c r="J63" s="105"/>
      <c r="K63" s="105"/>
      <c r="L63" s="105"/>
      <c r="M63" s="105"/>
      <c r="N63" s="105"/>
      <c r="O63" s="105"/>
      <c r="P63" s="105"/>
      <c r="Q63" s="105"/>
      <c r="R63" s="105"/>
      <c r="S63" s="96"/>
    </row>
  </sheetData>
  <mergeCells count="36">
    <mergeCell ref="G50:I50"/>
    <mergeCell ref="J50:R50"/>
    <mergeCell ref="P23:R23"/>
    <mergeCell ref="G27:I27"/>
    <mergeCell ref="J27:R27"/>
    <mergeCell ref="A47:R47"/>
    <mergeCell ref="A48:F48"/>
    <mergeCell ref="A50:A51"/>
    <mergeCell ref="B50:B51"/>
    <mergeCell ref="C50:C51"/>
    <mergeCell ref="D50:D51"/>
    <mergeCell ref="E50:E51"/>
    <mergeCell ref="F50:F51"/>
    <mergeCell ref="A24:R24"/>
    <mergeCell ref="A25:F25"/>
    <mergeCell ref="A27:A28"/>
    <mergeCell ref="P46:R46"/>
    <mergeCell ref="G8:I8"/>
    <mergeCell ref="J8:R8"/>
    <mergeCell ref="A8:A9"/>
    <mergeCell ref="B8:B9"/>
    <mergeCell ref="C8:C9"/>
    <mergeCell ref="D8:D9"/>
    <mergeCell ref="E8:E9"/>
    <mergeCell ref="F8:F9"/>
    <mergeCell ref="B27:B28"/>
    <mergeCell ref="C27:C28"/>
    <mergeCell ref="D27:D28"/>
    <mergeCell ref="E27:E28"/>
    <mergeCell ref="F27:F28"/>
    <mergeCell ref="A6:F6"/>
    <mergeCell ref="P1:R1"/>
    <mergeCell ref="A5:R5"/>
    <mergeCell ref="A2:S2"/>
    <mergeCell ref="A3:S3"/>
    <mergeCell ref="A4:S4"/>
  </mergeCells>
  <pageMargins left="0.39370078740157483" right="0.39370078740157483" top="0.98425196850393704" bottom="0.39370078740157483" header="0.51181102362204722" footer="0.31496062992125984"/>
  <pageSetup paperSize="9" scale="95" firstPageNumber="31" orientation="landscape" useFirstPageNumber="1" r:id="rId1"/>
  <headerFooter alignWithMargins="0">
    <oddFooter>&amp;L&amp;"TH SarabunPSK,ธรรมดา"&amp;16แผนการดำเนินงาน ประจำปีงบประมาณ พ.ศ.2566&amp;C&amp;"TH SarabunPSK,ธรรมดา"&amp;16&amp;P&amp;R&amp;"TH SarabunPSK,ธรรมดา"&amp;16ยุทธศาสตร์ที่ 7 การพัฒนาทรัพยากรธรรมชาติและสิ่งแวดล้อม (ผด.02)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5E05-D959-46DA-A406-35912B2F2742}">
  <sheetPr>
    <tabColor rgb="FFC00000"/>
  </sheetPr>
  <dimension ref="A1:S206"/>
  <sheetViews>
    <sheetView view="pageBreakPreview" topLeftCell="A116" zoomScaleNormal="100" zoomScaleSheetLayoutView="100" workbookViewId="0">
      <selection activeCell="L114" sqref="L114"/>
    </sheetView>
  </sheetViews>
  <sheetFormatPr defaultRowHeight="21" x14ac:dyDescent="0.35"/>
  <cols>
    <col min="1" max="1" width="6" style="2" customWidth="1"/>
    <col min="2" max="2" width="24.140625" style="2" customWidth="1"/>
    <col min="3" max="3" width="32.140625" style="2" customWidth="1"/>
    <col min="4" max="4" width="10.85546875" style="2" customWidth="1"/>
    <col min="5" max="5" width="10.28515625" style="208" customWidth="1"/>
    <col min="6" max="6" width="12.42578125" style="208" customWidth="1"/>
    <col min="7" max="12" width="3.5703125" style="2" customWidth="1"/>
    <col min="13" max="13" width="4" style="2" customWidth="1"/>
    <col min="14" max="18" width="3.5703125" style="2" customWidth="1"/>
    <col min="19" max="19" width="10.140625" style="2" customWidth="1"/>
    <col min="20" max="16384" width="9.140625" style="2"/>
  </cols>
  <sheetData>
    <row r="1" spans="1:19" ht="26.25" customHeight="1" x14ac:dyDescent="0.35">
      <c r="P1" s="273"/>
      <c r="Q1" s="273"/>
      <c r="R1" s="273"/>
      <c r="S1" s="208" t="s">
        <v>270</v>
      </c>
    </row>
    <row r="2" spans="1:19" x14ac:dyDescent="0.35">
      <c r="A2" s="272" t="s">
        <v>278</v>
      </c>
      <c r="B2" s="272"/>
      <c r="C2" s="272"/>
      <c r="D2" s="272"/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</row>
    <row r="3" spans="1:19" x14ac:dyDescent="0.35">
      <c r="A3" s="272" t="s">
        <v>473</v>
      </c>
      <c r="B3" s="272"/>
      <c r="C3" s="272"/>
      <c r="D3" s="272"/>
      <c r="E3" s="272"/>
      <c r="F3" s="272"/>
      <c r="G3" s="272"/>
      <c r="H3" s="272"/>
      <c r="I3" s="272"/>
      <c r="J3" s="272"/>
      <c r="K3" s="272"/>
      <c r="L3" s="272"/>
      <c r="M3" s="272"/>
      <c r="N3" s="272"/>
      <c r="O3" s="272"/>
      <c r="P3" s="272"/>
      <c r="Q3" s="272"/>
      <c r="R3" s="272"/>
      <c r="S3" s="272"/>
    </row>
    <row r="4" spans="1:19" x14ac:dyDescent="0.35">
      <c r="A4" s="272" t="s">
        <v>3</v>
      </c>
      <c r="B4" s="272"/>
      <c r="C4" s="272"/>
      <c r="D4" s="272"/>
      <c r="E4" s="272"/>
      <c r="F4" s="272"/>
      <c r="G4" s="272"/>
      <c r="H4" s="272"/>
      <c r="I4" s="272"/>
      <c r="J4" s="272"/>
      <c r="K4" s="272"/>
      <c r="L4" s="272"/>
      <c r="M4" s="272"/>
      <c r="N4" s="272"/>
      <c r="O4" s="272"/>
      <c r="P4" s="272"/>
      <c r="Q4" s="272"/>
      <c r="R4" s="272"/>
      <c r="S4" s="272"/>
    </row>
    <row r="5" spans="1:19" ht="24" customHeight="1" x14ac:dyDescent="0.35">
      <c r="A5" s="274" t="s">
        <v>355</v>
      </c>
      <c r="B5" s="274"/>
      <c r="C5" s="274"/>
      <c r="D5" s="274"/>
      <c r="E5" s="274"/>
      <c r="F5" s="274"/>
      <c r="G5" s="274"/>
      <c r="H5" s="274"/>
      <c r="I5" s="274"/>
      <c r="J5" s="274"/>
      <c r="K5" s="274"/>
      <c r="L5" s="274"/>
      <c r="M5" s="274"/>
      <c r="N5" s="274"/>
      <c r="O5" s="274"/>
      <c r="P5" s="274"/>
      <c r="Q5" s="274"/>
      <c r="R5" s="274"/>
    </row>
    <row r="6" spans="1:19" ht="24" customHeight="1" x14ac:dyDescent="0.35">
      <c r="A6" s="274" t="s">
        <v>354</v>
      </c>
      <c r="B6" s="274"/>
      <c r="C6" s="274"/>
      <c r="D6" s="274"/>
      <c r="E6" s="274"/>
      <c r="F6" s="274"/>
      <c r="G6" s="207"/>
      <c r="H6" s="207"/>
      <c r="I6" s="207"/>
      <c r="J6" s="207"/>
      <c r="K6" s="207"/>
      <c r="L6" s="207"/>
      <c r="M6" s="207"/>
      <c r="N6" s="207"/>
      <c r="O6" s="207"/>
      <c r="P6" s="207"/>
      <c r="Q6" s="207"/>
      <c r="R6" s="207"/>
    </row>
    <row r="7" spans="1:19" ht="24" customHeight="1" x14ac:dyDescent="0.35">
      <c r="A7" s="206"/>
      <c r="B7" s="1" t="s">
        <v>285</v>
      </c>
      <c r="C7" s="1"/>
      <c r="D7" s="23"/>
      <c r="E7" s="206"/>
      <c r="F7" s="206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9" ht="24" customHeight="1" x14ac:dyDescent="0.35">
      <c r="A8" s="266" t="s">
        <v>6</v>
      </c>
      <c r="B8" s="264" t="s">
        <v>156</v>
      </c>
      <c r="C8" s="266" t="s">
        <v>151</v>
      </c>
      <c r="D8" s="275" t="s">
        <v>150</v>
      </c>
      <c r="E8" s="277" t="s">
        <v>31</v>
      </c>
      <c r="F8" s="279" t="s">
        <v>149</v>
      </c>
      <c r="G8" s="281" t="s">
        <v>273</v>
      </c>
      <c r="H8" s="281"/>
      <c r="I8" s="281"/>
      <c r="J8" s="281" t="s">
        <v>474</v>
      </c>
      <c r="K8" s="281"/>
      <c r="L8" s="281"/>
      <c r="M8" s="281"/>
      <c r="N8" s="281"/>
      <c r="O8" s="281"/>
      <c r="P8" s="281"/>
      <c r="Q8" s="281"/>
      <c r="R8" s="281"/>
      <c r="S8" s="212" t="s">
        <v>475</v>
      </c>
    </row>
    <row r="9" spans="1:19" ht="21" customHeight="1" x14ac:dyDescent="0.35">
      <c r="A9" s="267"/>
      <c r="B9" s="268"/>
      <c r="C9" s="267"/>
      <c r="D9" s="276"/>
      <c r="E9" s="278"/>
      <c r="F9" s="280"/>
      <c r="G9" s="75" t="s">
        <v>8</v>
      </c>
      <c r="H9" s="75" t="s">
        <v>9</v>
      </c>
      <c r="I9" s="75" t="s">
        <v>10</v>
      </c>
      <c r="J9" s="75" t="s">
        <v>11</v>
      </c>
      <c r="K9" s="75" t="s">
        <v>12</v>
      </c>
      <c r="L9" s="75" t="s">
        <v>13</v>
      </c>
      <c r="M9" s="75" t="s">
        <v>14</v>
      </c>
      <c r="N9" s="75" t="s">
        <v>15</v>
      </c>
      <c r="O9" s="75" t="s">
        <v>16</v>
      </c>
      <c r="P9" s="75" t="s">
        <v>17</v>
      </c>
      <c r="Q9" s="75" t="s">
        <v>18</v>
      </c>
      <c r="R9" s="75" t="s">
        <v>19</v>
      </c>
      <c r="S9" s="117" t="s">
        <v>476</v>
      </c>
    </row>
    <row r="10" spans="1:19" ht="24" customHeight="1" x14ac:dyDescent="0.35">
      <c r="A10" s="12">
        <v>1</v>
      </c>
      <c r="B10" s="77" t="s">
        <v>51</v>
      </c>
      <c r="C10" s="13" t="s">
        <v>91</v>
      </c>
      <c r="D10" s="78">
        <v>15000</v>
      </c>
      <c r="E10" s="29" t="s">
        <v>111</v>
      </c>
      <c r="F10" s="80" t="s">
        <v>20</v>
      </c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233" t="s">
        <v>493</v>
      </c>
    </row>
    <row r="11" spans="1:19" ht="24" customHeight="1" x14ac:dyDescent="0.35">
      <c r="A11" s="17"/>
      <c r="B11" s="44"/>
      <c r="C11" s="17" t="s">
        <v>94</v>
      </c>
      <c r="D11" s="61"/>
      <c r="E11" s="29" t="s">
        <v>27</v>
      </c>
      <c r="F11" s="4" t="s">
        <v>7</v>
      </c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233">
        <v>2567</v>
      </c>
    </row>
    <row r="12" spans="1:19" ht="24" customHeight="1" x14ac:dyDescent="0.35">
      <c r="A12" s="17"/>
      <c r="B12" s="44"/>
      <c r="C12" s="17" t="s">
        <v>95</v>
      </c>
      <c r="D12" s="61"/>
      <c r="E12" s="4"/>
      <c r="F12" s="4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86"/>
    </row>
    <row r="13" spans="1:19" ht="24" customHeight="1" x14ac:dyDescent="0.35">
      <c r="A13" s="17"/>
      <c r="B13" s="44"/>
      <c r="C13" s="17" t="s">
        <v>541</v>
      </c>
      <c r="D13" s="61"/>
      <c r="E13" s="4"/>
      <c r="F13" s="4"/>
      <c r="G13" s="67"/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86"/>
    </row>
    <row r="14" spans="1:19" ht="24" customHeight="1" x14ac:dyDescent="0.35">
      <c r="A14" s="17"/>
      <c r="B14" s="44"/>
      <c r="C14" s="17" t="s">
        <v>542</v>
      </c>
      <c r="D14" s="61"/>
      <c r="E14" s="4"/>
      <c r="F14" s="4"/>
      <c r="G14" s="67"/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86"/>
    </row>
    <row r="15" spans="1:19" ht="15.75" customHeight="1" x14ac:dyDescent="0.35">
      <c r="A15" s="21"/>
      <c r="B15" s="136"/>
      <c r="C15" s="21"/>
      <c r="D15" s="129"/>
      <c r="E15" s="91"/>
      <c r="F15" s="91"/>
      <c r="G15" s="145"/>
      <c r="H15" s="145"/>
      <c r="I15" s="145"/>
      <c r="J15" s="145"/>
      <c r="K15" s="145"/>
      <c r="L15" s="145"/>
      <c r="M15" s="145"/>
      <c r="N15" s="145"/>
      <c r="O15" s="145"/>
      <c r="P15" s="145"/>
      <c r="Q15" s="145"/>
      <c r="R15" s="145"/>
      <c r="S15" s="21"/>
    </row>
    <row r="16" spans="1:19" ht="24" customHeight="1" x14ac:dyDescent="0.35">
      <c r="A16" s="14">
        <v>2</v>
      </c>
      <c r="B16" s="241" t="s">
        <v>170</v>
      </c>
      <c r="C16" s="17" t="s">
        <v>171</v>
      </c>
      <c r="D16" s="43">
        <v>20000</v>
      </c>
      <c r="E16" s="29" t="s">
        <v>111</v>
      </c>
      <c r="F16" s="4" t="s">
        <v>20</v>
      </c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233" t="s">
        <v>543</v>
      </c>
    </row>
    <row r="17" spans="1:19" ht="24" customHeight="1" x14ac:dyDescent="0.35">
      <c r="A17" s="17"/>
      <c r="B17" s="44"/>
      <c r="C17" s="17" t="s">
        <v>172</v>
      </c>
      <c r="D17" s="61"/>
      <c r="E17" s="29" t="s">
        <v>27</v>
      </c>
      <c r="F17" s="4" t="s">
        <v>7</v>
      </c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233">
        <v>2567</v>
      </c>
    </row>
    <row r="18" spans="1:19" ht="24" customHeight="1" x14ac:dyDescent="0.35">
      <c r="A18" s="17"/>
      <c r="B18" s="44"/>
      <c r="C18" s="17" t="s">
        <v>173</v>
      </c>
      <c r="D18" s="61"/>
      <c r="E18" s="4"/>
      <c r="F18" s="4"/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86"/>
    </row>
    <row r="19" spans="1:19" ht="24" customHeight="1" x14ac:dyDescent="0.35">
      <c r="A19" s="17"/>
      <c r="B19" s="44"/>
      <c r="C19" s="17" t="s">
        <v>544</v>
      </c>
      <c r="D19" s="61"/>
      <c r="E19" s="4"/>
      <c r="F19" s="4"/>
      <c r="G19" s="67"/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86"/>
    </row>
    <row r="20" spans="1:19" ht="24" customHeight="1" x14ac:dyDescent="0.35">
      <c r="A20" s="17"/>
      <c r="B20" s="44"/>
      <c r="C20" s="9" t="s">
        <v>545</v>
      </c>
      <c r="D20" s="61"/>
      <c r="E20" s="4"/>
      <c r="F20" s="4"/>
      <c r="G20" s="67"/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86"/>
    </row>
    <row r="21" spans="1:19" ht="24" customHeight="1" x14ac:dyDescent="0.35">
      <c r="A21" s="17"/>
      <c r="B21" s="44"/>
      <c r="C21" s="5" t="s">
        <v>97</v>
      </c>
      <c r="D21" s="61"/>
      <c r="E21" s="4"/>
      <c r="F21" s="4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86"/>
    </row>
    <row r="22" spans="1:19" ht="24" customHeight="1" x14ac:dyDescent="0.35">
      <c r="A22" s="97" t="s">
        <v>90</v>
      </c>
      <c r="B22" s="97">
        <v>2</v>
      </c>
      <c r="C22" s="103"/>
      <c r="D22" s="108">
        <f>SUM(D10:D19)</f>
        <v>35000</v>
      </c>
      <c r="E22" s="97"/>
      <c r="F22" s="97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96"/>
    </row>
    <row r="23" spans="1:19" ht="24" customHeight="1" x14ac:dyDescent="0.35">
      <c r="A23" s="206"/>
      <c r="B23" s="206"/>
      <c r="C23" s="1"/>
      <c r="D23" s="174"/>
      <c r="E23" s="206"/>
      <c r="F23" s="206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9" ht="24" customHeight="1" x14ac:dyDescent="0.35">
      <c r="A24" s="206"/>
      <c r="B24" s="206"/>
      <c r="C24" s="1"/>
      <c r="D24" s="174"/>
      <c r="E24" s="206"/>
      <c r="F24" s="206"/>
      <c r="G24" s="1"/>
      <c r="H24" s="1"/>
      <c r="I24" s="1"/>
      <c r="J24" s="1"/>
      <c r="K24" s="1"/>
      <c r="L24" s="1"/>
      <c r="M24" s="1"/>
      <c r="N24" s="1"/>
      <c r="O24" s="1"/>
      <c r="P24" s="273"/>
      <c r="Q24" s="273"/>
      <c r="R24" s="273"/>
      <c r="S24" s="2" t="s">
        <v>270</v>
      </c>
    </row>
    <row r="25" spans="1:19" ht="24" customHeight="1" x14ac:dyDescent="0.35">
      <c r="A25" s="274" t="s">
        <v>355</v>
      </c>
      <c r="B25" s="274"/>
      <c r="C25" s="274"/>
      <c r="D25" s="274"/>
      <c r="E25" s="274"/>
      <c r="F25" s="274"/>
      <c r="G25" s="274"/>
      <c r="H25" s="274"/>
      <c r="I25" s="274"/>
      <c r="J25" s="274"/>
      <c r="K25" s="274"/>
      <c r="L25" s="274"/>
      <c r="M25" s="274"/>
      <c r="N25" s="274"/>
      <c r="O25" s="274"/>
      <c r="P25" s="274"/>
      <c r="Q25" s="274"/>
      <c r="R25" s="274"/>
    </row>
    <row r="26" spans="1:19" ht="24" customHeight="1" x14ac:dyDescent="0.35">
      <c r="A26" s="274" t="s">
        <v>356</v>
      </c>
      <c r="B26" s="274"/>
      <c r="C26" s="274"/>
      <c r="D26" s="274"/>
      <c r="E26" s="274"/>
      <c r="F26" s="274"/>
      <c r="G26" s="207"/>
      <c r="H26" s="207"/>
      <c r="I26" s="207"/>
      <c r="J26" s="207"/>
      <c r="K26" s="207"/>
      <c r="L26" s="207"/>
      <c r="M26" s="207"/>
      <c r="N26" s="207"/>
      <c r="O26" s="207"/>
      <c r="P26" s="207"/>
      <c r="Q26" s="207"/>
      <c r="R26" s="207"/>
    </row>
    <row r="27" spans="1:19" ht="24" customHeight="1" x14ac:dyDescent="0.35">
      <c r="A27" s="206"/>
      <c r="B27" s="1" t="s">
        <v>281</v>
      </c>
      <c r="C27" s="1"/>
      <c r="D27" s="23"/>
      <c r="E27" s="206"/>
      <c r="F27" s="206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19" ht="24" customHeight="1" x14ac:dyDescent="0.35">
      <c r="A28" s="266" t="s">
        <v>6</v>
      </c>
      <c r="B28" s="264" t="s">
        <v>156</v>
      </c>
      <c r="C28" s="266" t="s">
        <v>151</v>
      </c>
      <c r="D28" s="275" t="s">
        <v>150</v>
      </c>
      <c r="E28" s="277" t="s">
        <v>31</v>
      </c>
      <c r="F28" s="282" t="s">
        <v>149</v>
      </c>
      <c r="G28" s="281" t="s">
        <v>273</v>
      </c>
      <c r="H28" s="281"/>
      <c r="I28" s="281"/>
      <c r="J28" s="281" t="s">
        <v>474</v>
      </c>
      <c r="K28" s="281"/>
      <c r="L28" s="281"/>
      <c r="M28" s="281"/>
      <c r="N28" s="281"/>
      <c r="O28" s="281"/>
      <c r="P28" s="281"/>
      <c r="Q28" s="281"/>
      <c r="R28" s="281"/>
      <c r="S28" s="212" t="s">
        <v>475</v>
      </c>
    </row>
    <row r="29" spans="1:19" ht="20.25" customHeight="1" x14ac:dyDescent="0.35">
      <c r="A29" s="267"/>
      <c r="B29" s="268"/>
      <c r="C29" s="267"/>
      <c r="D29" s="276"/>
      <c r="E29" s="278"/>
      <c r="F29" s="283"/>
      <c r="G29" s="75" t="s">
        <v>8</v>
      </c>
      <c r="H29" s="75" t="s">
        <v>9</v>
      </c>
      <c r="I29" s="75" t="s">
        <v>10</v>
      </c>
      <c r="J29" s="75" t="s">
        <v>11</v>
      </c>
      <c r="K29" s="75" t="s">
        <v>12</v>
      </c>
      <c r="L29" s="75" t="s">
        <v>13</v>
      </c>
      <c r="M29" s="75" t="s">
        <v>14</v>
      </c>
      <c r="N29" s="75" t="s">
        <v>15</v>
      </c>
      <c r="O29" s="75" t="s">
        <v>16</v>
      </c>
      <c r="P29" s="75" t="s">
        <v>17</v>
      </c>
      <c r="Q29" s="75" t="s">
        <v>18</v>
      </c>
      <c r="R29" s="75" t="s">
        <v>19</v>
      </c>
      <c r="S29" s="117" t="s">
        <v>476</v>
      </c>
    </row>
    <row r="30" spans="1:19" x14ac:dyDescent="0.35">
      <c r="A30" s="14">
        <v>1</v>
      </c>
      <c r="B30" s="5" t="s">
        <v>175</v>
      </c>
      <c r="C30" s="5" t="s">
        <v>177</v>
      </c>
      <c r="D30" s="35">
        <v>347040</v>
      </c>
      <c r="E30" s="29" t="s">
        <v>111</v>
      </c>
      <c r="F30" s="14" t="s">
        <v>20</v>
      </c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233" t="s">
        <v>486</v>
      </c>
    </row>
    <row r="31" spans="1:19" x14ac:dyDescent="0.35">
      <c r="A31" s="14"/>
      <c r="B31" s="5" t="s">
        <v>176</v>
      </c>
      <c r="C31" s="17" t="s">
        <v>178</v>
      </c>
      <c r="D31" s="35"/>
      <c r="E31" s="29" t="s">
        <v>27</v>
      </c>
      <c r="F31" s="4" t="s">
        <v>7</v>
      </c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233">
        <v>2567</v>
      </c>
    </row>
    <row r="32" spans="1:19" x14ac:dyDescent="0.35">
      <c r="A32" s="14"/>
      <c r="B32" s="5"/>
      <c r="C32" s="5" t="s">
        <v>210</v>
      </c>
      <c r="D32" s="35"/>
      <c r="E32" s="29"/>
      <c r="F32" s="14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86"/>
    </row>
    <row r="33" spans="1:19" x14ac:dyDescent="0.35">
      <c r="A33" s="20"/>
      <c r="B33" s="21"/>
      <c r="C33" s="21"/>
      <c r="D33" s="41"/>
      <c r="E33" s="144"/>
      <c r="F33" s="20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</row>
    <row r="34" spans="1:19" x14ac:dyDescent="0.35">
      <c r="A34" s="14">
        <v>2</v>
      </c>
      <c r="B34" s="17" t="s">
        <v>55</v>
      </c>
      <c r="C34" s="5" t="s">
        <v>68</v>
      </c>
      <c r="D34" s="18">
        <v>694080</v>
      </c>
      <c r="E34" s="29" t="s">
        <v>111</v>
      </c>
      <c r="F34" s="14" t="s">
        <v>20</v>
      </c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233" t="s">
        <v>486</v>
      </c>
    </row>
    <row r="35" spans="1:19" x14ac:dyDescent="0.35">
      <c r="A35" s="14"/>
      <c r="B35" s="17" t="s">
        <v>56</v>
      </c>
      <c r="C35" s="17" t="s">
        <v>69</v>
      </c>
      <c r="D35" s="35"/>
      <c r="E35" s="29" t="s">
        <v>27</v>
      </c>
      <c r="F35" s="4" t="s">
        <v>7</v>
      </c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233">
        <v>2567</v>
      </c>
    </row>
    <row r="36" spans="1:19" x14ac:dyDescent="0.35">
      <c r="A36" s="14"/>
      <c r="B36" s="17" t="s">
        <v>3</v>
      </c>
      <c r="C36" s="17" t="s">
        <v>195</v>
      </c>
      <c r="D36" s="35"/>
      <c r="E36" s="29"/>
      <c r="F36" s="14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86"/>
    </row>
    <row r="37" spans="1:19" x14ac:dyDescent="0.35">
      <c r="A37" s="20"/>
      <c r="B37" s="21"/>
      <c r="C37" s="21"/>
      <c r="D37" s="41"/>
      <c r="E37" s="144"/>
      <c r="F37" s="20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</row>
    <row r="38" spans="1:19" x14ac:dyDescent="0.35">
      <c r="A38" s="14">
        <v>3</v>
      </c>
      <c r="B38" s="5" t="s">
        <v>84</v>
      </c>
      <c r="C38" s="5" t="s">
        <v>85</v>
      </c>
      <c r="D38" s="35">
        <v>5000</v>
      </c>
      <c r="E38" s="29" t="s">
        <v>111</v>
      </c>
      <c r="F38" s="14" t="s">
        <v>20</v>
      </c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233" t="s">
        <v>486</v>
      </c>
    </row>
    <row r="39" spans="1:19" ht="21" customHeight="1" x14ac:dyDescent="0.35">
      <c r="A39" s="14"/>
      <c r="B39" s="5" t="s">
        <v>57</v>
      </c>
      <c r="C39" s="5" t="s">
        <v>169</v>
      </c>
      <c r="D39" s="35"/>
      <c r="E39" s="29" t="s">
        <v>27</v>
      </c>
      <c r="F39" s="4" t="s">
        <v>7</v>
      </c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233">
        <v>2567</v>
      </c>
    </row>
    <row r="40" spans="1:19" x14ac:dyDescent="0.35">
      <c r="A40" s="14"/>
      <c r="B40" s="5" t="s">
        <v>58</v>
      </c>
      <c r="C40" s="5" t="s">
        <v>86</v>
      </c>
      <c r="D40" s="35"/>
      <c r="E40" s="14"/>
      <c r="F40" s="14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86"/>
    </row>
    <row r="41" spans="1:19" x14ac:dyDescent="0.35">
      <c r="A41" s="14"/>
      <c r="B41" s="5" t="s">
        <v>30</v>
      </c>
      <c r="C41" s="5" t="s">
        <v>87</v>
      </c>
      <c r="D41" s="35"/>
      <c r="E41" s="14"/>
      <c r="F41" s="14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86"/>
    </row>
    <row r="42" spans="1:19" x14ac:dyDescent="0.35">
      <c r="A42" s="14"/>
      <c r="B42" s="5"/>
      <c r="C42" s="5" t="s">
        <v>145</v>
      </c>
      <c r="D42" s="35"/>
      <c r="E42" s="14"/>
      <c r="F42" s="14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86"/>
    </row>
    <row r="43" spans="1:19" s="89" customFormat="1" x14ac:dyDescent="0.35">
      <c r="A43" s="142"/>
      <c r="B43" s="142"/>
      <c r="C43" s="142"/>
      <c r="D43" s="142"/>
      <c r="E43" s="143"/>
      <c r="F43" s="143"/>
      <c r="G43" s="142"/>
      <c r="H43" s="142"/>
      <c r="I43" s="142"/>
      <c r="J43" s="142"/>
      <c r="K43" s="142"/>
      <c r="L43" s="142"/>
      <c r="M43" s="142"/>
      <c r="N43" s="142"/>
      <c r="O43" s="142"/>
      <c r="P43" s="142"/>
      <c r="Q43" s="142"/>
      <c r="R43" s="142"/>
      <c r="S43" s="142"/>
    </row>
    <row r="44" spans="1:19" s="89" customFormat="1" x14ac:dyDescent="0.35">
      <c r="E44" s="210"/>
      <c r="F44" s="210"/>
    </row>
    <row r="45" spans="1:19" s="89" customFormat="1" x14ac:dyDescent="0.35">
      <c r="E45" s="210"/>
      <c r="F45" s="210"/>
    </row>
    <row r="46" spans="1:19" s="89" customFormat="1" x14ac:dyDescent="0.35">
      <c r="E46" s="210"/>
      <c r="F46" s="210"/>
    </row>
    <row r="47" spans="1:19" s="89" customFormat="1" x14ac:dyDescent="0.35">
      <c r="E47" s="210"/>
      <c r="F47" s="210"/>
    </row>
    <row r="48" spans="1:19" ht="24" customHeight="1" x14ac:dyDescent="0.35">
      <c r="A48" s="206"/>
      <c r="B48" s="206"/>
      <c r="C48" s="1"/>
      <c r="D48" s="174"/>
      <c r="E48" s="206"/>
      <c r="F48" s="206"/>
      <c r="G48" s="1"/>
      <c r="H48" s="1"/>
      <c r="I48" s="1"/>
      <c r="J48" s="1"/>
      <c r="K48" s="1"/>
      <c r="L48" s="1"/>
      <c r="M48" s="1"/>
      <c r="N48" s="1"/>
      <c r="O48" s="1"/>
      <c r="P48" s="273"/>
      <c r="Q48" s="273"/>
      <c r="R48" s="273"/>
      <c r="S48" s="208" t="s">
        <v>270</v>
      </c>
    </row>
    <row r="49" spans="1:19" ht="24" customHeight="1" x14ac:dyDescent="0.35">
      <c r="A49" s="274" t="s">
        <v>355</v>
      </c>
      <c r="B49" s="274"/>
      <c r="C49" s="274"/>
      <c r="D49" s="274"/>
      <c r="E49" s="274"/>
      <c r="F49" s="274"/>
      <c r="G49" s="274"/>
      <c r="H49" s="274"/>
      <c r="I49" s="274"/>
      <c r="J49" s="274"/>
      <c r="K49" s="274"/>
      <c r="L49" s="274"/>
      <c r="M49" s="274"/>
      <c r="N49" s="274"/>
      <c r="O49" s="274"/>
      <c r="P49" s="274"/>
      <c r="Q49" s="274"/>
      <c r="R49" s="274"/>
    </row>
    <row r="50" spans="1:19" ht="24" customHeight="1" x14ac:dyDescent="0.35">
      <c r="A50" s="274" t="s">
        <v>356</v>
      </c>
      <c r="B50" s="274"/>
      <c r="C50" s="274"/>
      <c r="D50" s="274"/>
      <c r="E50" s="274"/>
      <c r="F50" s="274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  <c r="R50" s="207"/>
    </row>
    <row r="51" spans="1:19" ht="24" customHeight="1" x14ac:dyDescent="0.35">
      <c r="A51" s="206"/>
      <c r="B51" s="1" t="s">
        <v>281</v>
      </c>
      <c r="C51" s="1"/>
      <c r="D51" s="23"/>
      <c r="E51" s="206"/>
      <c r="F51" s="206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1:19" ht="24" customHeight="1" x14ac:dyDescent="0.35">
      <c r="A52" s="266" t="s">
        <v>6</v>
      </c>
      <c r="B52" s="264" t="s">
        <v>156</v>
      </c>
      <c r="C52" s="266" t="s">
        <v>151</v>
      </c>
      <c r="D52" s="275" t="s">
        <v>150</v>
      </c>
      <c r="E52" s="277" t="s">
        <v>31</v>
      </c>
      <c r="F52" s="282" t="s">
        <v>149</v>
      </c>
      <c r="G52" s="281" t="s">
        <v>273</v>
      </c>
      <c r="H52" s="281"/>
      <c r="I52" s="281"/>
      <c r="J52" s="281" t="s">
        <v>474</v>
      </c>
      <c r="K52" s="281"/>
      <c r="L52" s="281"/>
      <c r="M52" s="281"/>
      <c r="N52" s="281"/>
      <c r="O52" s="281"/>
      <c r="P52" s="281"/>
      <c r="Q52" s="281"/>
      <c r="R52" s="281"/>
      <c r="S52" s="212" t="s">
        <v>475</v>
      </c>
    </row>
    <row r="53" spans="1:19" ht="20.25" customHeight="1" x14ac:dyDescent="0.35">
      <c r="A53" s="267"/>
      <c r="B53" s="268"/>
      <c r="C53" s="267"/>
      <c r="D53" s="276"/>
      <c r="E53" s="278"/>
      <c r="F53" s="283"/>
      <c r="G53" s="75" t="s">
        <v>8</v>
      </c>
      <c r="H53" s="75" t="s">
        <v>9</v>
      </c>
      <c r="I53" s="75" t="s">
        <v>10</v>
      </c>
      <c r="J53" s="75" t="s">
        <v>11</v>
      </c>
      <c r="K53" s="75" t="s">
        <v>12</v>
      </c>
      <c r="L53" s="75" t="s">
        <v>13</v>
      </c>
      <c r="M53" s="75" t="s">
        <v>14</v>
      </c>
      <c r="N53" s="75" t="s">
        <v>15</v>
      </c>
      <c r="O53" s="75" t="s">
        <v>16</v>
      </c>
      <c r="P53" s="75" t="s">
        <v>17</v>
      </c>
      <c r="Q53" s="75" t="s">
        <v>18</v>
      </c>
      <c r="R53" s="75" t="s">
        <v>19</v>
      </c>
      <c r="S53" s="117" t="s">
        <v>476</v>
      </c>
    </row>
    <row r="54" spans="1:19" x14ac:dyDescent="0.35">
      <c r="A54" s="14">
        <v>4</v>
      </c>
      <c r="B54" s="17" t="s">
        <v>59</v>
      </c>
      <c r="C54" s="17" t="s">
        <v>60</v>
      </c>
      <c r="D54" s="35">
        <v>10000</v>
      </c>
      <c r="E54" s="29" t="s">
        <v>111</v>
      </c>
      <c r="F54" s="14" t="s">
        <v>20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233" t="s">
        <v>486</v>
      </c>
    </row>
    <row r="55" spans="1:19" x14ac:dyDescent="0.35">
      <c r="A55" s="14"/>
      <c r="B55" s="17" t="s">
        <v>61</v>
      </c>
      <c r="C55" s="17" t="s">
        <v>71</v>
      </c>
      <c r="D55" s="35"/>
      <c r="E55" s="29" t="s">
        <v>27</v>
      </c>
      <c r="F55" s="4" t="s">
        <v>7</v>
      </c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233">
        <v>2567</v>
      </c>
    </row>
    <row r="56" spans="1:19" x14ac:dyDescent="0.35">
      <c r="A56" s="14"/>
      <c r="B56" s="17" t="s">
        <v>70</v>
      </c>
      <c r="C56" s="17" t="s">
        <v>72</v>
      </c>
      <c r="D56" s="35"/>
      <c r="E56" s="29"/>
      <c r="F56" s="14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86"/>
    </row>
    <row r="57" spans="1:19" x14ac:dyDescent="0.35">
      <c r="A57" s="14"/>
      <c r="B57" s="17" t="s">
        <v>27</v>
      </c>
      <c r="C57" s="17" t="s">
        <v>143</v>
      </c>
      <c r="D57" s="35"/>
      <c r="E57" s="119"/>
      <c r="F57" s="15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86"/>
    </row>
    <row r="58" spans="1:19" x14ac:dyDescent="0.35">
      <c r="A58" s="14"/>
      <c r="B58" s="17"/>
      <c r="C58" s="5" t="s">
        <v>87</v>
      </c>
      <c r="D58" s="35"/>
      <c r="E58" s="17"/>
      <c r="F58" s="15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86"/>
    </row>
    <row r="59" spans="1:19" x14ac:dyDescent="0.35">
      <c r="A59" s="17"/>
      <c r="B59" s="17"/>
      <c r="C59" s="17" t="s">
        <v>88</v>
      </c>
      <c r="D59" s="17"/>
      <c r="E59" s="14"/>
      <c r="F59" s="14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86"/>
    </row>
    <row r="60" spans="1:19" x14ac:dyDescent="0.35">
      <c r="A60" s="21"/>
      <c r="B60" s="146"/>
      <c r="C60" s="21"/>
      <c r="D60" s="63"/>
      <c r="E60" s="20"/>
      <c r="F60" s="20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34"/>
    </row>
    <row r="61" spans="1:19" x14ac:dyDescent="0.35">
      <c r="A61" s="14">
        <v>5</v>
      </c>
      <c r="B61" s="17" t="s">
        <v>546</v>
      </c>
      <c r="C61" s="17" t="s">
        <v>547</v>
      </c>
      <c r="D61" s="19">
        <v>100000</v>
      </c>
      <c r="E61" s="29" t="s">
        <v>111</v>
      </c>
      <c r="F61" s="14" t="s">
        <v>20</v>
      </c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4" t="s">
        <v>510</v>
      </c>
    </row>
    <row r="62" spans="1:19" x14ac:dyDescent="0.35">
      <c r="A62" s="17"/>
      <c r="B62" s="17" t="s">
        <v>548</v>
      </c>
      <c r="C62" s="17" t="s">
        <v>549</v>
      </c>
      <c r="D62" s="17"/>
      <c r="E62" s="29" t="s">
        <v>27</v>
      </c>
      <c r="F62" s="4" t="s">
        <v>7</v>
      </c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4">
        <v>2567</v>
      </c>
    </row>
    <row r="63" spans="1:19" x14ac:dyDescent="0.35">
      <c r="A63" s="17"/>
      <c r="B63" s="17" t="s">
        <v>27</v>
      </c>
      <c r="C63" s="17" t="s">
        <v>550</v>
      </c>
      <c r="D63" s="17"/>
      <c r="E63" s="14"/>
      <c r="F63" s="14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</row>
    <row r="64" spans="1:19" x14ac:dyDescent="0.35">
      <c r="A64" s="17"/>
      <c r="B64" s="17"/>
      <c r="C64" s="17" t="s">
        <v>98</v>
      </c>
      <c r="D64" s="17"/>
      <c r="E64" s="14"/>
      <c r="F64" s="14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</row>
    <row r="65" spans="1:19" x14ac:dyDescent="0.35">
      <c r="A65" s="21"/>
      <c r="B65" s="21"/>
      <c r="C65" s="21"/>
      <c r="D65" s="21"/>
      <c r="E65" s="20"/>
      <c r="F65" s="20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</row>
    <row r="66" spans="1:19" x14ac:dyDescent="0.35">
      <c r="A66" s="12">
        <v>6</v>
      </c>
      <c r="B66" s="13" t="s">
        <v>75</v>
      </c>
      <c r="C66" s="13" t="s">
        <v>50</v>
      </c>
      <c r="D66" s="24">
        <v>260280</v>
      </c>
      <c r="E66" s="118" t="s">
        <v>32</v>
      </c>
      <c r="F66" s="147" t="s">
        <v>22</v>
      </c>
      <c r="G66" s="13"/>
      <c r="H66" s="13"/>
      <c r="I66" s="13"/>
      <c r="J66" s="13"/>
      <c r="K66" s="13"/>
      <c r="L66" s="13"/>
      <c r="M66" s="13"/>
      <c r="N66" s="13"/>
      <c r="O66" s="13"/>
      <c r="P66" s="13"/>
      <c r="Q66" s="13"/>
      <c r="R66" s="13"/>
      <c r="S66" s="233" t="s">
        <v>486</v>
      </c>
    </row>
    <row r="67" spans="1:19" s="89" customFormat="1" x14ac:dyDescent="0.35">
      <c r="A67" s="14"/>
      <c r="B67" s="17"/>
      <c r="C67" s="17" t="s">
        <v>230</v>
      </c>
      <c r="D67" s="17"/>
      <c r="E67" s="29" t="s">
        <v>140</v>
      </c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233">
        <v>2567</v>
      </c>
    </row>
    <row r="68" spans="1:19" s="89" customFormat="1" x14ac:dyDescent="0.35">
      <c r="A68" s="17"/>
      <c r="B68" s="17"/>
      <c r="C68" s="17"/>
      <c r="D68" s="17"/>
      <c r="E68" s="14" t="s">
        <v>27</v>
      </c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86"/>
    </row>
    <row r="69" spans="1:19" s="89" customFormat="1" x14ac:dyDescent="0.35">
      <c r="A69" s="21"/>
      <c r="B69" s="21"/>
      <c r="C69" s="21"/>
      <c r="D69" s="21"/>
      <c r="E69" s="20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</row>
    <row r="70" spans="1:19" s="89" customFormat="1" x14ac:dyDescent="0.35">
      <c r="E70" s="210"/>
      <c r="F70" s="210"/>
    </row>
    <row r="71" spans="1:19" s="89" customFormat="1" x14ac:dyDescent="0.35">
      <c r="E71" s="210"/>
      <c r="F71" s="210"/>
    </row>
    <row r="72" spans="1:19" ht="24" customHeight="1" x14ac:dyDescent="0.35">
      <c r="A72" s="206"/>
      <c r="B72" s="206"/>
      <c r="C72" s="1"/>
      <c r="D72" s="174"/>
      <c r="E72" s="206"/>
      <c r="F72" s="206"/>
      <c r="G72" s="1"/>
      <c r="H72" s="1"/>
      <c r="I72" s="1"/>
      <c r="J72" s="1"/>
      <c r="K72" s="1"/>
      <c r="L72" s="1"/>
      <c r="M72" s="1"/>
      <c r="N72" s="1"/>
      <c r="O72" s="1"/>
      <c r="P72" s="273"/>
      <c r="Q72" s="273"/>
      <c r="R72" s="273"/>
      <c r="S72" s="208" t="s">
        <v>270</v>
      </c>
    </row>
    <row r="73" spans="1:19" ht="24" customHeight="1" x14ac:dyDescent="0.35">
      <c r="A73" s="274" t="s">
        <v>355</v>
      </c>
      <c r="B73" s="274"/>
      <c r="C73" s="274"/>
      <c r="D73" s="274"/>
      <c r="E73" s="274"/>
      <c r="F73" s="274"/>
      <c r="G73" s="274"/>
      <c r="H73" s="274"/>
      <c r="I73" s="274"/>
      <c r="J73" s="274"/>
      <c r="K73" s="274"/>
      <c r="L73" s="274"/>
      <c r="M73" s="274"/>
      <c r="N73" s="274"/>
      <c r="O73" s="274"/>
      <c r="P73" s="274"/>
      <c r="Q73" s="274"/>
      <c r="R73" s="274"/>
    </row>
    <row r="74" spans="1:19" ht="24" customHeight="1" x14ac:dyDescent="0.35">
      <c r="A74" s="274" t="s">
        <v>356</v>
      </c>
      <c r="B74" s="274"/>
      <c r="C74" s="274"/>
      <c r="D74" s="274"/>
      <c r="E74" s="274"/>
      <c r="F74" s="274"/>
      <c r="G74" s="207"/>
      <c r="H74" s="207"/>
      <c r="I74" s="207"/>
      <c r="J74" s="207"/>
      <c r="K74" s="207"/>
      <c r="L74" s="207"/>
      <c r="M74" s="207"/>
      <c r="N74" s="207"/>
      <c r="O74" s="207"/>
      <c r="P74" s="207"/>
      <c r="Q74" s="207"/>
      <c r="R74" s="207"/>
    </row>
    <row r="75" spans="1:19" ht="24" customHeight="1" x14ac:dyDescent="0.35">
      <c r="A75" s="206"/>
      <c r="B75" s="1" t="s">
        <v>281</v>
      </c>
      <c r="C75" s="1"/>
      <c r="D75" s="23"/>
      <c r="E75" s="206"/>
      <c r="F75" s="206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1:19" ht="24" customHeight="1" x14ac:dyDescent="0.35">
      <c r="A76" s="266" t="s">
        <v>6</v>
      </c>
      <c r="B76" s="264" t="s">
        <v>156</v>
      </c>
      <c r="C76" s="266" t="s">
        <v>151</v>
      </c>
      <c r="D76" s="275" t="s">
        <v>150</v>
      </c>
      <c r="E76" s="277" t="s">
        <v>31</v>
      </c>
      <c r="F76" s="282" t="s">
        <v>149</v>
      </c>
      <c r="G76" s="281" t="s">
        <v>273</v>
      </c>
      <c r="H76" s="281"/>
      <c r="I76" s="281"/>
      <c r="J76" s="281" t="s">
        <v>474</v>
      </c>
      <c r="K76" s="281"/>
      <c r="L76" s="281"/>
      <c r="M76" s="281"/>
      <c r="N76" s="281"/>
      <c r="O76" s="281"/>
      <c r="P76" s="281"/>
      <c r="Q76" s="281"/>
      <c r="R76" s="281"/>
      <c r="S76" s="212" t="s">
        <v>475</v>
      </c>
    </row>
    <row r="77" spans="1:19" ht="20.25" customHeight="1" x14ac:dyDescent="0.35">
      <c r="A77" s="267"/>
      <c r="B77" s="268"/>
      <c r="C77" s="267"/>
      <c r="D77" s="276"/>
      <c r="E77" s="278"/>
      <c r="F77" s="283"/>
      <c r="G77" s="75" t="s">
        <v>8</v>
      </c>
      <c r="H77" s="75" t="s">
        <v>9</v>
      </c>
      <c r="I77" s="75" t="s">
        <v>10</v>
      </c>
      <c r="J77" s="75" t="s">
        <v>11</v>
      </c>
      <c r="K77" s="75" t="s">
        <v>12</v>
      </c>
      <c r="L77" s="75" t="s">
        <v>13</v>
      </c>
      <c r="M77" s="75" t="s">
        <v>14</v>
      </c>
      <c r="N77" s="75" t="s">
        <v>15</v>
      </c>
      <c r="O77" s="75" t="s">
        <v>16</v>
      </c>
      <c r="P77" s="75" t="s">
        <v>17</v>
      </c>
      <c r="Q77" s="75" t="s">
        <v>18</v>
      </c>
      <c r="R77" s="75" t="s">
        <v>19</v>
      </c>
      <c r="S77" s="117" t="s">
        <v>476</v>
      </c>
    </row>
    <row r="78" spans="1:19" x14ac:dyDescent="0.35">
      <c r="A78" s="12">
        <v>7</v>
      </c>
      <c r="B78" s="60" t="s">
        <v>357</v>
      </c>
      <c r="C78" s="13" t="s">
        <v>360</v>
      </c>
      <c r="D78" s="231">
        <v>86760</v>
      </c>
      <c r="E78" s="118" t="s">
        <v>32</v>
      </c>
      <c r="F78" s="147" t="s">
        <v>22</v>
      </c>
      <c r="G78" s="13"/>
      <c r="H78" s="13"/>
      <c r="I78" s="13"/>
      <c r="J78" s="13"/>
      <c r="K78" s="13"/>
      <c r="L78" s="13"/>
      <c r="M78" s="13"/>
      <c r="N78" s="13"/>
      <c r="O78" s="13"/>
      <c r="P78" s="13"/>
      <c r="Q78" s="13"/>
      <c r="R78" s="13"/>
      <c r="S78" s="232" t="s">
        <v>486</v>
      </c>
    </row>
    <row r="79" spans="1:19" x14ac:dyDescent="0.35">
      <c r="A79" s="14"/>
      <c r="B79" s="17" t="s">
        <v>358</v>
      </c>
      <c r="C79" s="17" t="s">
        <v>361</v>
      </c>
      <c r="D79" s="16"/>
      <c r="E79" s="29" t="s">
        <v>140</v>
      </c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233">
        <v>2567</v>
      </c>
    </row>
    <row r="80" spans="1:19" x14ac:dyDescent="0.35">
      <c r="A80" s="17"/>
      <c r="B80" s="17" t="s">
        <v>359</v>
      </c>
      <c r="C80" s="17" t="s">
        <v>362</v>
      </c>
      <c r="D80" s="17"/>
      <c r="E80" s="14" t="s">
        <v>27</v>
      </c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86"/>
    </row>
    <row r="81" spans="1:19" x14ac:dyDescent="0.35">
      <c r="A81" s="20"/>
      <c r="B81" s="21"/>
      <c r="C81" s="21"/>
      <c r="D81" s="148"/>
      <c r="E81" s="20"/>
      <c r="F81" s="20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34"/>
    </row>
    <row r="82" spans="1:19" x14ac:dyDescent="0.35">
      <c r="A82" s="14">
        <v>8</v>
      </c>
      <c r="B82" s="17" t="s">
        <v>231</v>
      </c>
      <c r="C82" s="17" t="s">
        <v>233</v>
      </c>
      <c r="D82" s="35">
        <v>86760</v>
      </c>
      <c r="E82" s="29" t="s">
        <v>111</v>
      </c>
      <c r="F82" s="71" t="s">
        <v>22</v>
      </c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233" t="s">
        <v>486</v>
      </c>
    </row>
    <row r="83" spans="1:19" x14ac:dyDescent="0.35">
      <c r="A83" s="14"/>
      <c r="B83" s="17" t="s">
        <v>232</v>
      </c>
      <c r="C83" s="17" t="s">
        <v>235</v>
      </c>
      <c r="D83" s="35"/>
      <c r="E83" s="29" t="s">
        <v>27</v>
      </c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233">
        <v>2567</v>
      </c>
    </row>
    <row r="84" spans="1:19" x14ac:dyDescent="0.35">
      <c r="A84" s="20"/>
      <c r="B84" s="21"/>
      <c r="C84" s="21"/>
      <c r="D84" s="41"/>
      <c r="E84" s="144"/>
      <c r="F84" s="20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0"/>
    </row>
    <row r="85" spans="1:19" x14ac:dyDescent="0.35">
      <c r="A85" s="14">
        <v>9</v>
      </c>
      <c r="B85" s="17" t="s">
        <v>231</v>
      </c>
      <c r="C85" s="17" t="s">
        <v>233</v>
      </c>
      <c r="D85" s="74">
        <v>86760</v>
      </c>
      <c r="E85" s="29" t="s">
        <v>111</v>
      </c>
      <c r="F85" s="14" t="s">
        <v>22</v>
      </c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233" t="s">
        <v>486</v>
      </c>
    </row>
    <row r="86" spans="1:19" x14ac:dyDescent="0.35">
      <c r="A86" s="14"/>
      <c r="B86" s="17" t="s">
        <v>234</v>
      </c>
      <c r="C86" s="17" t="s">
        <v>236</v>
      </c>
      <c r="D86" s="16"/>
      <c r="E86" s="29" t="s">
        <v>27</v>
      </c>
      <c r="F86" s="14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233">
        <v>2567</v>
      </c>
    </row>
    <row r="87" spans="1:19" x14ac:dyDescent="0.35">
      <c r="A87" s="21"/>
      <c r="B87" s="21"/>
      <c r="C87" s="21"/>
      <c r="D87" s="21"/>
      <c r="E87" s="7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53"/>
    </row>
    <row r="88" spans="1:19" x14ac:dyDescent="0.35">
      <c r="A88" s="14">
        <v>10</v>
      </c>
      <c r="B88" s="17" t="s">
        <v>38</v>
      </c>
      <c r="C88" s="17" t="s">
        <v>44</v>
      </c>
      <c r="D88" s="74">
        <v>240000</v>
      </c>
      <c r="E88" s="4" t="s">
        <v>26</v>
      </c>
      <c r="F88" s="14" t="s">
        <v>22</v>
      </c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233" t="s">
        <v>491</v>
      </c>
    </row>
    <row r="89" spans="1:19" x14ac:dyDescent="0.35">
      <c r="A89" s="14"/>
      <c r="B89" s="17" t="s">
        <v>256</v>
      </c>
      <c r="C89" s="17" t="s">
        <v>257</v>
      </c>
      <c r="D89" s="16"/>
      <c r="E89" s="4" t="s">
        <v>7</v>
      </c>
      <c r="F89" s="14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233">
        <v>2567</v>
      </c>
    </row>
    <row r="90" spans="1:19" ht="24" customHeight="1" x14ac:dyDescent="0.35">
      <c r="A90" s="17"/>
      <c r="B90" s="17"/>
      <c r="C90" s="17" t="s">
        <v>258</v>
      </c>
      <c r="D90" s="17"/>
      <c r="E90" s="5" t="s">
        <v>30</v>
      </c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86"/>
    </row>
    <row r="91" spans="1:19" ht="24" customHeight="1" x14ac:dyDescent="0.35">
      <c r="A91" s="21"/>
      <c r="B91" s="21"/>
      <c r="C91" s="21"/>
      <c r="D91" s="21"/>
      <c r="E91" s="7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</row>
    <row r="92" spans="1:19" ht="24" customHeight="1" x14ac:dyDescent="0.35">
      <c r="A92" s="14">
        <v>11</v>
      </c>
      <c r="B92" s="17" t="s">
        <v>138</v>
      </c>
      <c r="C92" s="5" t="s">
        <v>139</v>
      </c>
      <c r="D92" s="19">
        <v>30000</v>
      </c>
      <c r="E92" s="4" t="s">
        <v>32</v>
      </c>
      <c r="F92" s="14" t="s">
        <v>22</v>
      </c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233" t="s">
        <v>552</v>
      </c>
    </row>
    <row r="93" spans="1:19" ht="24" customHeight="1" x14ac:dyDescent="0.35">
      <c r="A93" s="17"/>
      <c r="B93" s="17"/>
      <c r="C93" s="17" t="s">
        <v>148</v>
      </c>
      <c r="D93" s="17"/>
      <c r="E93" s="4" t="s">
        <v>30</v>
      </c>
      <c r="F93" s="14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233">
        <v>2567</v>
      </c>
    </row>
    <row r="94" spans="1:19" ht="24" customHeight="1" x14ac:dyDescent="0.35">
      <c r="A94" s="14"/>
      <c r="B94" s="17"/>
      <c r="C94" s="17" t="s">
        <v>467</v>
      </c>
      <c r="D94" s="35"/>
      <c r="E94" s="14"/>
      <c r="F94" s="14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233"/>
    </row>
    <row r="95" spans="1:19" ht="24" customHeight="1" x14ac:dyDescent="0.35">
      <c r="A95" s="50"/>
      <c r="B95" s="45"/>
      <c r="C95" s="254"/>
      <c r="D95" s="51"/>
      <c r="E95" s="50"/>
      <c r="F95" s="50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</row>
    <row r="96" spans="1:19" ht="24" customHeight="1" x14ac:dyDescent="0.35">
      <c r="A96" s="221"/>
      <c r="B96" s="221"/>
      <c r="C96" s="1"/>
      <c r="D96" s="174"/>
      <c r="E96" s="221"/>
      <c r="F96" s="221"/>
      <c r="G96" s="1"/>
      <c r="H96" s="1"/>
      <c r="I96" s="1"/>
      <c r="J96" s="1"/>
      <c r="K96" s="1"/>
      <c r="L96" s="1"/>
      <c r="M96" s="1"/>
      <c r="N96" s="1"/>
      <c r="O96" s="1"/>
      <c r="P96" s="273"/>
      <c r="Q96" s="273"/>
      <c r="R96" s="273"/>
      <c r="S96" s="223" t="s">
        <v>270</v>
      </c>
    </row>
    <row r="97" spans="1:19" ht="24" customHeight="1" x14ac:dyDescent="0.35">
      <c r="A97" s="274" t="s">
        <v>355</v>
      </c>
      <c r="B97" s="274"/>
      <c r="C97" s="274"/>
      <c r="D97" s="274"/>
      <c r="E97" s="274"/>
      <c r="F97" s="274"/>
      <c r="G97" s="274"/>
      <c r="H97" s="274"/>
      <c r="I97" s="274"/>
      <c r="J97" s="274"/>
      <c r="K97" s="274"/>
      <c r="L97" s="274"/>
      <c r="M97" s="274"/>
      <c r="N97" s="274"/>
      <c r="O97" s="274"/>
      <c r="P97" s="274"/>
      <c r="Q97" s="274"/>
      <c r="R97" s="274"/>
    </row>
    <row r="98" spans="1:19" ht="24" customHeight="1" x14ac:dyDescent="0.35">
      <c r="A98" s="274" t="s">
        <v>356</v>
      </c>
      <c r="B98" s="274"/>
      <c r="C98" s="274"/>
      <c r="D98" s="274"/>
      <c r="E98" s="274"/>
      <c r="F98" s="274"/>
      <c r="G98" s="222"/>
      <c r="H98" s="222"/>
      <c r="I98" s="222"/>
      <c r="J98" s="222"/>
      <c r="K98" s="222"/>
      <c r="L98" s="222"/>
      <c r="M98" s="222"/>
      <c r="N98" s="222"/>
      <c r="O98" s="222"/>
      <c r="P98" s="222"/>
      <c r="Q98" s="222"/>
      <c r="R98" s="222"/>
    </row>
    <row r="99" spans="1:19" ht="24" customHeight="1" x14ac:dyDescent="0.35">
      <c r="A99" s="221"/>
      <c r="B99" s="1" t="s">
        <v>281</v>
      </c>
      <c r="C99" s="1"/>
      <c r="D99" s="23"/>
      <c r="E99" s="221"/>
      <c r="F99" s="22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9" ht="24" customHeight="1" x14ac:dyDescent="0.35">
      <c r="A100" s="266" t="s">
        <v>6</v>
      </c>
      <c r="B100" s="264" t="s">
        <v>156</v>
      </c>
      <c r="C100" s="266" t="s">
        <v>151</v>
      </c>
      <c r="D100" s="275" t="s">
        <v>150</v>
      </c>
      <c r="E100" s="277" t="s">
        <v>31</v>
      </c>
      <c r="F100" s="282" t="s">
        <v>149</v>
      </c>
      <c r="G100" s="281" t="s">
        <v>273</v>
      </c>
      <c r="H100" s="281"/>
      <c r="I100" s="281"/>
      <c r="J100" s="281" t="s">
        <v>474</v>
      </c>
      <c r="K100" s="281"/>
      <c r="L100" s="281"/>
      <c r="M100" s="281"/>
      <c r="N100" s="281"/>
      <c r="O100" s="281"/>
      <c r="P100" s="281"/>
      <c r="Q100" s="281"/>
      <c r="R100" s="281"/>
      <c r="S100" s="212" t="s">
        <v>475</v>
      </c>
    </row>
    <row r="101" spans="1:19" ht="20.25" customHeight="1" x14ac:dyDescent="0.35">
      <c r="A101" s="267"/>
      <c r="B101" s="268"/>
      <c r="C101" s="267"/>
      <c r="D101" s="276"/>
      <c r="E101" s="278"/>
      <c r="F101" s="283"/>
      <c r="G101" s="75" t="s">
        <v>8</v>
      </c>
      <c r="H101" s="75" t="s">
        <v>9</v>
      </c>
      <c r="I101" s="75" t="s">
        <v>10</v>
      </c>
      <c r="J101" s="75" t="s">
        <v>11</v>
      </c>
      <c r="K101" s="75" t="s">
        <v>12</v>
      </c>
      <c r="L101" s="75" t="s">
        <v>13</v>
      </c>
      <c r="M101" s="75" t="s">
        <v>14</v>
      </c>
      <c r="N101" s="75" t="s">
        <v>15</v>
      </c>
      <c r="O101" s="75" t="s">
        <v>16</v>
      </c>
      <c r="P101" s="75" t="s">
        <v>17</v>
      </c>
      <c r="Q101" s="75" t="s">
        <v>18</v>
      </c>
      <c r="R101" s="75" t="s">
        <v>19</v>
      </c>
      <c r="S101" s="117" t="s">
        <v>476</v>
      </c>
    </row>
    <row r="102" spans="1:19" x14ac:dyDescent="0.35">
      <c r="A102" s="52">
        <v>12</v>
      </c>
      <c r="B102" s="17" t="s">
        <v>196</v>
      </c>
      <c r="C102" s="17" t="s">
        <v>197</v>
      </c>
      <c r="D102" s="35">
        <v>10000</v>
      </c>
      <c r="E102" s="29" t="s">
        <v>111</v>
      </c>
      <c r="F102" s="71" t="s">
        <v>22</v>
      </c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4" t="s">
        <v>493</v>
      </c>
    </row>
    <row r="103" spans="1:19" x14ac:dyDescent="0.35">
      <c r="A103" s="87"/>
      <c r="B103" s="17" t="s">
        <v>644</v>
      </c>
      <c r="C103" s="17" t="s">
        <v>198</v>
      </c>
      <c r="D103" s="35"/>
      <c r="E103" s="29" t="s">
        <v>27</v>
      </c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4">
        <v>2567</v>
      </c>
    </row>
    <row r="104" spans="1:19" x14ac:dyDescent="0.35">
      <c r="A104" s="87"/>
      <c r="B104" s="17" t="s">
        <v>645</v>
      </c>
      <c r="C104" s="17" t="s">
        <v>199</v>
      </c>
      <c r="D104" s="35"/>
      <c r="E104" s="14"/>
      <c r="F104" s="14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</row>
    <row r="105" spans="1:19" x14ac:dyDescent="0.35">
      <c r="A105" s="87"/>
      <c r="B105" s="17"/>
      <c r="C105" s="17" t="s">
        <v>200</v>
      </c>
      <c r="D105" s="35"/>
      <c r="E105" s="17"/>
      <c r="F105" s="15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</row>
    <row r="106" spans="1:19" x14ac:dyDescent="0.35">
      <c r="A106" s="21"/>
      <c r="B106" s="21"/>
      <c r="C106" s="21"/>
      <c r="D106" s="41"/>
      <c r="E106" s="20"/>
      <c r="F106" s="20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17"/>
    </row>
    <row r="107" spans="1:19" x14ac:dyDescent="0.35">
      <c r="A107" s="97" t="s">
        <v>90</v>
      </c>
      <c r="B107" s="97">
        <v>12</v>
      </c>
      <c r="C107" s="103"/>
      <c r="D107" s="218">
        <f>SUM(D30:D106)</f>
        <v>1956680</v>
      </c>
      <c r="E107" s="95"/>
      <c r="F107" s="95"/>
      <c r="G107" s="96"/>
      <c r="H107" s="96"/>
      <c r="I107" s="96"/>
      <c r="J107" s="96"/>
      <c r="K107" s="96"/>
      <c r="L107" s="96"/>
      <c r="M107" s="96"/>
      <c r="N107" s="96"/>
      <c r="O107" s="96"/>
      <c r="P107" s="96"/>
      <c r="Q107" s="96"/>
      <c r="R107" s="96"/>
      <c r="S107" s="96"/>
    </row>
    <row r="120" spans="1:19" ht="24" customHeight="1" x14ac:dyDescent="0.35">
      <c r="A120" s="221"/>
      <c r="B120" s="221"/>
      <c r="C120" s="1"/>
      <c r="D120" s="174"/>
      <c r="E120" s="221"/>
      <c r="F120" s="221"/>
      <c r="G120" s="1"/>
      <c r="H120" s="1"/>
      <c r="I120" s="1"/>
      <c r="J120" s="1"/>
      <c r="K120" s="1"/>
      <c r="L120" s="1"/>
      <c r="M120" s="1"/>
      <c r="N120" s="1"/>
      <c r="O120" s="1"/>
      <c r="P120" s="273"/>
      <c r="Q120" s="273"/>
      <c r="R120" s="273"/>
      <c r="S120" s="223" t="s">
        <v>270</v>
      </c>
    </row>
    <row r="121" spans="1:19" ht="24" customHeight="1" x14ac:dyDescent="0.35">
      <c r="A121" s="274" t="s">
        <v>355</v>
      </c>
      <c r="B121" s="274"/>
      <c r="C121" s="274"/>
      <c r="D121" s="274"/>
      <c r="E121" s="274"/>
      <c r="F121" s="274"/>
      <c r="G121" s="274"/>
      <c r="H121" s="274"/>
      <c r="I121" s="274"/>
      <c r="J121" s="274"/>
      <c r="K121" s="274"/>
      <c r="L121" s="274"/>
      <c r="M121" s="274"/>
      <c r="N121" s="274"/>
      <c r="O121" s="274"/>
      <c r="P121" s="274"/>
      <c r="Q121" s="274"/>
      <c r="R121" s="274"/>
    </row>
    <row r="122" spans="1:19" ht="24" customHeight="1" x14ac:dyDescent="0.35">
      <c r="A122" s="274" t="s">
        <v>356</v>
      </c>
      <c r="B122" s="274"/>
      <c r="C122" s="274"/>
      <c r="D122" s="274"/>
      <c r="E122" s="274"/>
      <c r="F122" s="274"/>
      <c r="G122" s="222"/>
      <c r="H122" s="222"/>
      <c r="I122" s="222"/>
      <c r="J122" s="222"/>
      <c r="K122" s="222"/>
      <c r="L122" s="222"/>
      <c r="M122" s="222"/>
      <c r="N122" s="222"/>
      <c r="O122" s="222"/>
      <c r="P122" s="222"/>
      <c r="Q122" s="222"/>
      <c r="R122" s="222"/>
    </row>
    <row r="123" spans="1:19" ht="24" customHeight="1" x14ac:dyDescent="0.35">
      <c r="A123" s="221"/>
      <c r="B123" s="1" t="s">
        <v>363</v>
      </c>
      <c r="C123" s="1"/>
      <c r="D123" s="23"/>
      <c r="E123" s="221"/>
      <c r="F123" s="22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</row>
    <row r="124" spans="1:19" ht="24" customHeight="1" x14ac:dyDescent="0.35">
      <c r="A124" s="266" t="s">
        <v>6</v>
      </c>
      <c r="B124" s="264" t="s">
        <v>156</v>
      </c>
      <c r="C124" s="266" t="s">
        <v>151</v>
      </c>
      <c r="D124" s="275" t="s">
        <v>150</v>
      </c>
      <c r="E124" s="277" t="s">
        <v>31</v>
      </c>
      <c r="F124" s="282" t="s">
        <v>149</v>
      </c>
      <c r="G124" s="281" t="s">
        <v>273</v>
      </c>
      <c r="H124" s="281"/>
      <c r="I124" s="281"/>
      <c r="J124" s="281" t="s">
        <v>474</v>
      </c>
      <c r="K124" s="281"/>
      <c r="L124" s="281"/>
      <c r="M124" s="281"/>
      <c r="N124" s="281"/>
      <c r="O124" s="281"/>
      <c r="P124" s="281"/>
      <c r="Q124" s="281"/>
      <c r="R124" s="281"/>
      <c r="S124" s="212" t="s">
        <v>475</v>
      </c>
    </row>
    <row r="125" spans="1:19" ht="20.25" customHeight="1" x14ac:dyDescent="0.35">
      <c r="A125" s="267"/>
      <c r="B125" s="268"/>
      <c r="C125" s="267"/>
      <c r="D125" s="276"/>
      <c r="E125" s="278"/>
      <c r="F125" s="283"/>
      <c r="G125" s="75" t="s">
        <v>8</v>
      </c>
      <c r="H125" s="75" t="s">
        <v>9</v>
      </c>
      <c r="I125" s="75" t="s">
        <v>10</v>
      </c>
      <c r="J125" s="75" t="s">
        <v>11</v>
      </c>
      <c r="K125" s="75" t="s">
        <v>12</v>
      </c>
      <c r="L125" s="75" t="s">
        <v>13</v>
      </c>
      <c r="M125" s="75" t="s">
        <v>14</v>
      </c>
      <c r="N125" s="75" t="s">
        <v>15</v>
      </c>
      <c r="O125" s="75" t="s">
        <v>16</v>
      </c>
      <c r="P125" s="75" t="s">
        <v>17</v>
      </c>
      <c r="Q125" s="75" t="s">
        <v>18</v>
      </c>
      <c r="R125" s="75" t="s">
        <v>19</v>
      </c>
      <c r="S125" s="117" t="s">
        <v>476</v>
      </c>
    </row>
    <row r="126" spans="1:19" x14ac:dyDescent="0.35">
      <c r="A126" s="14">
        <v>1</v>
      </c>
      <c r="B126" s="17" t="s">
        <v>73</v>
      </c>
      <c r="C126" s="17" t="s">
        <v>74</v>
      </c>
      <c r="D126" s="35">
        <v>173520</v>
      </c>
      <c r="E126" s="14" t="s">
        <v>28</v>
      </c>
      <c r="F126" s="14" t="s">
        <v>21</v>
      </c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233" t="s">
        <v>486</v>
      </c>
    </row>
    <row r="127" spans="1:19" x14ac:dyDescent="0.35">
      <c r="A127" s="14"/>
      <c r="B127" s="5" t="s">
        <v>364</v>
      </c>
      <c r="C127" s="17" t="s">
        <v>365</v>
      </c>
      <c r="D127" s="35"/>
      <c r="E127" s="14" t="s">
        <v>33</v>
      </c>
      <c r="F127" s="14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233">
        <v>2567</v>
      </c>
    </row>
    <row r="128" spans="1:19" x14ac:dyDescent="0.35">
      <c r="A128" s="14"/>
      <c r="B128" s="17" t="s">
        <v>646</v>
      </c>
      <c r="C128" s="17" t="s">
        <v>366</v>
      </c>
      <c r="D128" s="35"/>
      <c r="E128" s="10" t="s">
        <v>367</v>
      </c>
      <c r="F128" s="14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86"/>
    </row>
    <row r="129" spans="1:19" x14ac:dyDescent="0.35">
      <c r="A129" s="14"/>
      <c r="B129" s="17" t="s">
        <v>7</v>
      </c>
      <c r="C129" s="17"/>
      <c r="D129" s="17"/>
      <c r="E129" s="10" t="s">
        <v>368</v>
      </c>
      <c r="F129" s="14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86"/>
    </row>
    <row r="130" spans="1:19" x14ac:dyDescent="0.35">
      <c r="A130" s="20"/>
      <c r="B130" s="21"/>
      <c r="C130" s="21"/>
      <c r="D130" s="41"/>
      <c r="E130" s="20"/>
      <c r="F130" s="20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</row>
    <row r="131" spans="1:19" x14ac:dyDescent="0.35">
      <c r="A131" s="14">
        <v>2</v>
      </c>
      <c r="B131" s="17" t="s">
        <v>183</v>
      </c>
      <c r="C131" s="17" t="s">
        <v>186</v>
      </c>
      <c r="D131" s="35">
        <v>86760</v>
      </c>
      <c r="E131" s="14" t="s">
        <v>28</v>
      </c>
      <c r="F131" s="14" t="s">
        <v>21</v>
      </c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233" t="s">
        <v>486</v>
      </c>
    </row>
    <row r="132" spans="1:19" x14ac:dyDescent="0.35">
      <c r="A132" s="14"/>
      <c r="B132" s="5" t="s">
        <v>369</v>
      </c>
      <c r="C132" s="17" t="s">
        <v>371</v>
      </c>
      <c r="D132" s="35"/>
      <c r="E132" s="14" t="s">
        <v>33</v>
      </c>
      <c r="F132" s="14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233">
        <v>2567</v>
      </c>
    </row>
    <row r="133" spans="1:19" x14ac:dyDescent="0.35">
      <c r="A133" s="14"/>
      <c r="B133" s="17" t="s">
        <v>370</v>
      </c>
      <c r="C133" s="17" t="s">
        <v>102</v>
      </c>
      <c r="D133" s="35"/>
      <c r="E133" s="14"/>
      <c r="F133" s="14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86"/>
    </row>
    <row r="134" spans="1:19" x14ac:dyDescent="0.35">
      <c r="A134" s="14"/>
      <c r="B134" s="17" t="s">
        <v>3</v>
      </c>
      <c r="C134" s="17" t="s">
        <v>372</v>
      </c>
      <c r="D134" s="17"/>
      <c r="E134" s="14"/>
      <c r="F134" s="14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86"/>
    </row>
    <row r="135" spans="1:19" x14ac:dyDescent="0.35">
      <c r="A135" s="14"/>
      <c r="B135" s="17"/>
      <c r="C135" s="17"/>
      <c r="D135" s="17"/>
      <c r="E135" s="14"/>
      <c r="F135" s="14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86"/>
    </row>
    <row r="136" spans="1:19" x14ac:dyDescent="0.35">
      <c r="A136" s="97" t="s">
        <v>90</v>
      </c>
      <c r="B136" s="97">
        <v>2</v>
      </c>
      <c r="C136" s="103"/>
      <c r="D136" s="108">
        <f>SUM(D126:D135)</f>
        <v>260280</v>
      </c>
      <c r="E136" s="97"/>
      <c r="F136" s="97"/>
      <c r="G136" s="103"/>
      <c r="H136" s="103"/>
      <c r="I136" s="103"/>
      <c r="J136" s="103"/>
      <c r="K136" s="103"/>
      <c r="L136" s="103"/>
      <c r="M136" s="103"/>
      <c r="N136" s="103"/>
      <c r="O136" s="103"/>
      <c r="P136" s="103"/>
      <c r="Q136" s="103"/>
      <c r="R136" s="103"/>
      <c r="S136" s="96"/>
    </row>
    <row r="144" spans="1:19" ht="24" customHeight="1" x14ac:dyDescent="0.35">
      <c r="A144" s="221"/>
      <c r="B144" s="221"/>
      <c r="C144" s="1"/>
      <c r="D144" s="174"/>
      <c r="E144" s="221"/>
      <c r="F144" s="221"/>
      <c r="G144" s="1"/>
      <c r="H144" s="1"/>
      <c r="I144" s="1"/>
      <c r="J144" s="1"/>
      <c r="K144" s="1"/>
      <c r="L144" s="1"/>
      <c r="M144" s="1"/>
      <c r="N144" s="1"/>
      <c r="O144" s="1"/>
      <c r="P144" s="273"/>
      <c r="Q144" s="273"/>
      <c r="R144" s="273"/>
      <c r="S144" s="223" t="s">
        <v>270</v>
      </c>
    </row>
    <row r="145" spans="1:19" ht="24" customHeight="1" x14ac:dyDescent="0.35">
      <c r="A145" s="274" t="s">
        <v>355</v>
      </c>
      <c r="B145" s="274"/>
      <c r="C145" s="274"/>
      <c r="D145" s="274"/>
      <c r="E145" s="274"/>
      <c r="F145" s="274"/>
      <c r="G145" s="274"/>
      <c r="H145" s="274"/>
      <c r="I145" s="274"/>
      <c r="J145" s="274"/>
      <c r="K145" s="274"/>
      <c r="L145" s="274"/>
      <c r="M145" s="274"/>
      <c r="N145" s="274"/>
      <c r="O145" s="274"/>
      <c r="P145" s="274"/>
      <c r="Q145" s="274"/>
      <c r="R145" s="274"/>
    </row>
    <row r="146" spans="1:19" ht="24" customHeight="1" x14ac:dyDescent="0.35">
      <c r="A146" s="274" t="s">
        <v>356</v>
      </c>
      <c r="B146" s="274"/>
      <c r="C146" s="274"/>
      <c r="D146" s="274"/>
      <c r="E146" s="274"/>
      <c r="F146" s="274"/>
      <c r="G146" s="222"/>
      <c r="H146" s="222"/>
      <c r="I146" s="222"/>
      <c r="J146" s="222"/>
      <c r="K146" s="222"/>
      <c r="L146" s="222"/>
      <c r="M146" s="222"/>
      <c r="N146" s="222"/>
      <c r="O146" s="222"/>
      <c r="P146" s="222"/>
      <c r="Q146" s="222"/>
      <c r="R146" s="222"/>
    </row>
    <row r="147" spans="1:19" ht="24" customHeight="1" x14ac:dyDescent="0.35">
      <c r="A147" s="221"/>
      <c r="B147" s="1" t="s">
        <v>373</v>
      </c>
      <c r="C147" s="1"/>
      <c r="D147" s="23"/>
      <c r="E147" s="221"/>
      <c r="F147" s="22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</row>
    <row r="148" spans="1:19" ht="24" customHeight="1" x14ac:dyDescent="0.35">
      <c r="A148" s="266" t="s">
        <v>6</v>
      </c>
      <c r="B148" s="264" t="s">
        <v>156</v>
      </c>
      <c r="C148" s="266" t="s">
        <v>151</v>
      </c>
      <c r="D148" s="275" t="s">
        <v>150</v>
      </c>
      <c r="E148" s="277" t="s">
        <v>31</v>
      </c>
      <c r="F148" s="282" t="s">
        <v>149</v>
      </c>
      <c r="G148" s="281" t="s">
        <v>273</v>
      </c>
      <c r="H148" s="281"/>
      <c r="I148" s="281"/>
      <c r="J148" s="281" t="s">
        <v>474</v>
      </c>
      <c r="K148" s="281"/>
      <c r="L148" s="281"/>
      <c r="M148" s="281"/>
      <c r="N148" s="281"/>
      <c r="O148" s="281"/>
      <c r="P148" s="281"/>
      <c r="Q148" s="281"/>
      <c r="R148" s="281"/>
      <c r="S148" s="212" t="s">
        <v>475</v>
      </c>
    </row>
    <row r="149" spans="1:19" ht="20.25" customHeight="1" x14ac:dyDescent="0.35">
      <c r="A149" s="267"/>
      <c r="B149" s="268"/>
      <c r="C149" s="267"/>
      <c r="D149" s="276"/>
      <c r="E149" s="278"/>
      <c r="F149" s="283"/>
      <c r="G149" s="75" t="s">
        <v>8</v>
      </c>
      <c r="H149" s="75" t="s">
        <v>9</v>
      </c>
      <c r="I149" s="75" t="s">
        <v>10</v>
      </c>
      <c r="J149" s="75" t="s">
        <v>11</v>
      </c>
      <c r="K149" s="75" t="s">
        <v>12</v>
      </c>
      <c r="L149" s="75" t="s">
        <v>13</v>
      </c>
      <c r="M149" s="75" t="s">
        <v>14</v>
      </c>
      <c r="N149" s="75" t="s">
        <v>15</v>
      </c>
      <c r="O149" s="75" t="s">
        <v>16</v>
      </c>
      <c r="P149" s="75" t="s">
        <v>17</v>
      </c>
      <c r="Q149" s="75" t="s">
        <v>18</v>
      </c>
      <c r="R149" s="75" t="s">
        <v>19</v>
      </c>
      <c r="S149" s="117" t="s">
        <v>476</v>
      </c>
    </row>
    <row r="150" spans="1:19" x14ac:dyDescent="0.35">
      <c r="A150" s="14">
        <v>1</v>
      </c>
      <c r="B150" s="17" t="s">
        <v>179</v>
      </c>
      <c r="C150" s="17" t="s">
        <v>181</v>
      </c>
      <c r="D150" s="35">
        <v>173520</v>
      </c>
      <c r="E150" s="29" t="s">
        <v>111</v>
      </c>
      <c r="F150" s="4" t="s">
        <v>89</v>
      </c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233" t="s">
        <v>486</v>
      </c>
    </row>
    <row r="151" spans="1:19" x14ac:dyDescent="0.35">
      <c r="A151" s="14"/>
      <c r="B151" s="5" t="s">
        <v>180</v>
      </c>
      <c r="C151" s="17" t="s">
        <v>211</v>
      </c>
      <c r="D151" s="35"/>
      <c r="E151" s="29" t="s">
        <v>27</v>
      </c>
      <c r="F151" s="14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233">
        <v>2567</v>
      </c>
    </row>
    <row r="152" spans="1:19" x14ac:dyDescent="0.35">
      <c r="A152" s="14"/>
      <c r="B152" s="17"/>
      <c r="C152" s="17" t="s">
        <v>78</v>
      </c>
      <c r="D152" s="35"/>
      <c r="E152" s="14"/>
      <c r="F152" s="14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86"/>
    </row>
    <row r="153" spans="1:19" x14ac:dyDescent="0.35">
      <c r="A153" s="20"/>
      <c r="B153" s="21"/>
      <c r="C153" s="21"/>
      <c r="D153" s="21"/>
      <c r="E153" s="20"/>
      <c r="F153" s="20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</row>
    <row r="154" spans="1:19" x14ac:dyDescent="0.35">
      <c r="A154" s="12">
        <v>2</v>
      </c>
      <c r="B154" s="60" t="s">
        <v>259</v>
      </c>
      <c r="C154" s="13" t="s">
        <v>233</v>
      </c>
      <c r="D154" s="46">
        <v>108000</v>
      </c>
      <c r="E154" s="118" t="s">
        <v>111</v>
      </c>
      <c r="F154" s="80" t="s">
        <v>89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233" t="s">
        <v>486</v>
      </c>
    </row>
    <row r="155" spans="1:19" x14ac:dyDescent="0.35">
      <c r="A155" s="14"/>
      <c r="B155" s="5" t="s">
        <v>260</v>
      </c>
      <c r="C155" s="17" t="s">
        <v>261</v>
      </c>
      <c r="D155" s="35"/>
      <c r="E155" s="29" t="s">
        <v>27</v>
      </c>
      <c r="F155" s="14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233">
        <v>2567</v>
      </c>
    </row>
    <row r="156" spans="1:19" x14ac:dyDescent="0.35">
      <c r="A156" s="20"/>
      <c r="B156" s="21"/>
      <c r="C156" s="21"/>
      <c r="D156" s="41"/>
      <c r="E156" s="20"/>
      <c r="F156" s="20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86"/>
    </row>
    <row r="157" spans="1:19" x14ac:dyDescent="0.35">
      <c r="A157" s="97" t="s">
        <v>90</v>
      </c>
      <c r="B157" s="97">
        <v>2</v>
      </c>
      <c r="C157" s="103"/>
      <c r="D157" s="108">
        <f>SUM(D150:D156)</f>
        <v>281520</v>
      </c>
      <c r="E157" s="97"/>
      <c r="F157" s="97"/>
      <c r="G157" s="103"/>
      <c r="H157" s="103"/>
      <c r="I157" s="103"/>
      <c r="J157" s="103"/>
      <c r="K157" s="103"/>
      <c r="L157" s="103"/>
      <c r="M157" s="103"/>
      <c r="N157" s="103"/>
      <c r="O157" s="103"/>
      <c r="P157" s="103"/>
      <c r="Q157" s="103"/>
      <c r="R157" s="103"/>
      <c r="S157" s="96"/>
    </row>
    <row r="168" spans="1:19" ht="24" customHeight="1" x14ac:dyDescent="0.35">
      <c r="A168" s="221"/>
      <c r="B168" s="221"/>
      <c r="C168" s="1"/>
      <c r="D168" s="174"/>
      <c r="E168" s="221"/>
      <c r="F168" s="221"/>
      <c r="G168" s="1"/>
      <c r="H168" s="1"/>
      <c r="I168" s="1"/>
      <c r="J168" s="1"/>
      <c r="K168" s="1"/>
      <c r="L168" s="1"/>
      <c r="M168" s="1"/>
      <c r="N168" s="1"/>
      <c r="O168" s="1"/>
      <c r="P168" s="273"/>
      <c r="Q168" s="273"/>
      <c r="R168" s="273"/>
      <c r="S168" s="223" t="s">
        <v>270</v>
      </c>
    </row>
    <row r="169" spans="1:19" ht="24" customHeight="1" x14ac:dyDescent="0.35">
      <c r="A169" s="274" t="s">
        <v>355</v>
      </c>
      <c r="B169" s="274"/>
      <c r="C169" s="274"/>
      <c r="D169" s="274"/>
      <c r="E169" s="274"/>
      <c r="F169" s="274"/>
      <c r="G169" s="274"/>
      <c r="H169" s="274"/>
      <c r="I169" s="274"/>
      <c r="J169" s="274"/>
      <c r="K169" s="274"/>
      <c r="L169" s="274"/>
      <c r="M169" s="274"/>
      <c r="N169" s="274"/>
      <c r="O169" s="274"/>
      <c r="P169" s="274"/>
      <c r="Q169" s="274"/>
      <c r="R169" s="274"/>
    </row>
    <row r="170" spans="1:19" ht="24" customHeight="1" x14ac:dyDescent="0.35">
      <c r="A170" s="274" t="s">
        <v>356</v>
      </c>
      <c r="B170" s="274"/>
      <c r="C170" s="274"/>
      <c r="D170" s="274"/>
      <c r="E170" s="274"/>
      <c r="F170" s="274"/>
      <c r="G170" s="222"/>
      <c r="H170" s="222"/>
      <c r="I170" s="222"/>
      <c r="J170" s="222"/>
      <c r="K170" s="222"/>
      <c r="L170" s="222"/>
      <c r="M170" s="222"/>
      <c r="N170" s="222"/>
      <c r="O170" s="222"/>
      <c r="P170" s="222"/>
      <c r="Q170" s="222"/>
      <c r="R170" s="222"/>
    </row>
    <row r="171" spans="1:19" ht="24" customHeight="1" x14ac:dyDescent="0.35">
      <c r="A171" s="221"/>
      <c r="B171" s="1" t="s">
        <v>381</v>
      </c>
      <c r="C171" s="1"/>
      <c r="D171" s="23"/>
      <c r="E171" s="221"/>
      <c r="F171" s="22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</row>
    <row r="172" spans="1:19" ht="24" customHeight="1" x14ac:dyDescent="0.35">
      <c r="A172" s="266" t="s">
        <v>6</v>
      </c>
      <c r="B172" s="264" t="s">
        <v>156</v>
      </c>
      <c r="C172" s="266" t="s">
        <v>151</v>
      </c>
      <c r="D172" s="275" t="s">
        <v>150</v>
      </c>
      <c r="E172" s="277" t="s">
        <v>31</v>
      </c>
      <c r="F172" s="282" t="s">
        <v>149</v>
      </c>
      <c r="G172" s="281" t="s">
        <v>273</v>
      </c>
      <c r="H172" s="281"/>
      <c r="I172" s="281"/>
      <c r="J172" s="281" t="s">
        <v>474</v>
      </c>
      <c r="K172" s="281"/>
      <c r="L172" s="281"/>
      <c r="M172" s="281"/>
      <c r="N172" s="281"/>
      <c r="O172" s="281"/>
      <c r="P172" s="281"/>
      <c r="Q172" s="281"/>
      <c r="R172" s="281"/>
      <c r="S172" s="212" t="s">
        <v>475</v>
      </c>
    </row>
    <row r="173" spans="1:19" ht="20.25" customHeight="1" x14ac:dyDescent="0.35">
      <c r="A173" s="267"/>
      <c r="B173" s="268"/>
      <c r="C173" s="267"/>
      <c r="D173" s="276"/>
      <c r="E173" s="278"/>
      <c r="F173" s="283"/>
      <c r="G173" s="75" t="s">
        <v>8</v>
      </c>
      <c r="H173" s="75" t="s">
        <v>9</v>
      </c>
      <c r="I173" s="75" t="s">
        <v>10</v>
      </c>
      <c r="J173" s="75" t="s">
        <v>11</v>
      </c>
      <c r="K173" s="75" t="s">
        <v>12</v>
      </c>
      <c r="L173" s="75" t="s">
        <v>13</v>
      </c>
      <c r="M173" s="75" t="s">
        <v>14</v>
      </c>
      <c r="N173" s="75" t="s">
        <v>15</v>
      </c>
      <c r="O173" s="75" t="s">
        <v>16</v>
      </c>
      <c r="P173" s="75" t="s">
        <v>17</v>
      </c>
      <c r="Q173" s="75" t="s">
        <v>18</v>
      </c>
      <c r="R173" s="75" t="s">
        <v>19</v>
      </c>
      <c r="S173" s="117" t="s">
        <v>476</v>
      </c>
    </row>
    <row r="174" spans="1:19" x14ac:dyDescent="0.35">
      <c r="A174" s="14">
        <v>1</v>
      </c>
      <c r="B174" s="5" t="s">
        <v>374</v>
      </c>
      <c r="C174" s="17" t="s">
        <v>186</v>
      </c>
      <c r="D174" s="19">
        <v>86760</v>
      </c>
      <c r="E174" s="4" t="s">
        <v>7</v>
      </c>
      <c r="F174" s="4" t="s">
        <v>23</v>
      </c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233" t="s">
        <v>486</v>
      </c>
    </row>
    <row r="175" spans="1:19" x14ac:dyDescent="0.35">
      <c r="A175" s="14"/>
      <c r="B175" s="5" t="s">
        <v>375</v>
      </c>
      <c r="C175" s="5" t="s">
        <v>472</v>
      </c>
      <c r="D175" s="17"/>
      <c r="E175" s="4" t="s">
        <v>30</v>
      </c>
      <c r="F175" s="14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233">
        <v>2567</v>
      </c>
    </row>
    <row r="176" spans="1:19" x14ac:dyDescent="0.35">
      <c r="A176" s="14"/>
      <c r="B176" s="5" t="s">
        <v>376</v>
      </c>
      <c r="C176" s="17" t="s">
        <v>376</v>
      </c>
      <c r="D176" s="17"/>
      <c r="E176" s="4"/>
      <c r="F176" s="14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86"/>
    </row>
    <row r="177" spans="1:19" x14ac:dyDescent="0.35">
      <c r="A177" s="14"/>
      <c r="B177" s="17"/>
      <c r="C177" s="17" t="s">
        <v>182</v>
      </c>
      <c r="D177" s="17"/>
      <c r="E177" s="4"/>
      <c r="F177" s="14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86"/>
    </row>
    <row r="178" spans="1:19" x14ac:dyDescent="0.35">
      <c r="A178" s="20"/>
      <c r="B178" s="21"/>
      <c r="C178" s="21"/>
      <c r="D178" s="41"/>
      <c r="E178" s="20"/>
      <c r="F178" s="20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</row>
    <row r="179" spans="1:19" x14ac:dyDescent="0.35">
      <c r="A179" s="14">
        <v>2</v>
      </c>
      <c r="B179" s="17" t="s">
        <v>377</v>
      </c>
      <c r="C179" s="17" t="s">
        <v>379</v>
      </c>
      <c r="D179" s="19">
        <v>86760</v>
      </c>
      <c r="E179" s="4" t="s">
        <v>7</v>
      </c>
      <c r="F179" s="4" t="s">
        <v>23</v>
      </c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233" t="s">
        <v>486</v>
      </c>
    </row>
    <row r="180" spans="1:19" x14ac:dyDescent="0.35">
      <c r="A180" s="14"/>
      <c r="B180" s="17" t="s">
        <v>378</v>
      </c>
      <c r="C180" s="5" t="s">
        <v>378</v>
      </c>
      <c r="D180" s="17"/>
      <c r="E180" s="4" t="s">
        <v>30</v>
      </c>
      <c r="F180" s="14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233">
        <v>2567</v>
      </c>
    </row>
    <row r="181" spans="1:19" x14ac:dyDescent="0.35">
      <c r="A181" s="14"/>
      <c r="B181" s="17"/>
      <c r="C181" s="17" t="s">
        <v>182</v>
      </c>
      <c r="D181" s="17"/>
      <c r="E181" s="4"/>
      <c r="F181" s="14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86"/>
    </row>
    <row r="182" spans="1:19" x14ac:dyDescent="0.35">
      <c r="A182" s="20"/>
      <c r="B182" s="21"/>
      <c r="C182" s="21"/>
      <c r="D182" s="41"/>
      <c r="E182" s="20"/>
      <c r="F182" s="20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</row>
    <row r="183" spans="1:19" x14ac:dyDescent="0.35">
      <c r="A183" s="14">
        <v>3</v>
      </c>
      <c r="B183" s="17" t="s">
        <v>183</v>
      </c>
      <c r="C183" s="17" t="s">
        <v>186</v>
      </c>
      <c r="D183" s="19">
        <v>347040</v>
      </c>
      <c r="E183" s="4" t="s">
        <v>32</v>
      </c>
      <c r="F183" s="4" t="s">
        <v>23</v>
      </c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233" t="s">
        <v>486</v>
      </c>
    </row>
    <row r="184" spans="1:19" x14ac:dyDescent="0.35">
      <c r="A184" s="14"/>
      <c r="B184" s="17" t="s">
        <v>184</v>
      </c>
      <c r="C184" s="5" t="s">
        <v>187</v>
      </c>
      <c r="D184" s="17"/>
      <c r="E184" s="4" t="s">
        <v>30</v>
      </c>
      <c r="F184" s="14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233">
        <v>2567</v>
      </c>
    </row>
    <row r="185" spans="1:19" x14ac:dyDescent="0.35">
      <c r="A185" s="14"/>
      <c r="B185" s="17" t="s">
        <v>185</v>
      </c>
      <c r="C185" s="17" t="s">
        <v>380</v>
      </c>
      <c r="D185" s="17"/>
      <c r="E185" s="4"/>
      <c r="F185" s="14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86"/>
    </row>
    <row r="186" spans="1:19" x14ac:dyDescent="0.35">
      <c r="A186" s="14"/>
      <c r="B186" s="17"/>
      <c r="C186" s="17"/>
      <c r="D186" s="35"/>
      <c r="E186" s="14"/>
      <c r="F186" s="14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86"/>
    </row>
    <row r="187" spans="1:19" x14ac:dyDescent="0.35">
      <c r="A187" s="97" t="s">
        <v>90</v>
      </c>
      <c r="B187" s="97">
        <v>3</v>
      </c>
      <c r="C187" s="103"/>
      <c r="D187" s="108">
        <f>SUM(D174:D186)</f>
        <v>520560</v>
      </c>
      <c r="E187" s="97"/>
      <c r="F187" s="97"/>
      <c r="G187" s="103"/>
      <c r="H187" s="103"/>
      <c r="I187" s="103"/>
      <c r="J187" s="103"/>
      <c r="K187" s="103"/>
      <c r="L187" s="103"/>
      <c r="M187" s="103"/>
      <c r="N187" s="103"/>
      <c r="O187" s="103"/>
      <c r="P187" s="103"/>
      <c r="Q187" s="103"/>
      <c r="R187" s="103"/>
      <c r="S187" s="96"/>
    </row>
    <row r="192" spans="1:19" ht="24" customHeight="1" x14ac:dyDescent="0.35">
      <c r="A192" s="221"/>
      <c r="B192" s="221"/>
      <c r="C192" s="1"/>
      <c r="D192" s="174"/>
      <c r="E192" s="221"/>
      <c r="F192" s="221"/>
      <c r="G192" s="1"/>
      <c r="H192" s="1"/>
      <c r="I192" s="1"/>
      <c r="J192" s="1"/>
      <c r="K192" s="1"/>
      <c r="L192" s="1"/>
      <c r="M192" s="1"/>
      <c r="N192" s="1"/>
      <c r="O192" s="1"/>
      <c r="P192" s="273"/>
      <c r="Q192" s="273"/>
      <c r="R192" s="273"/>
      <c r="S192" s="223" t="s">
        <v>270</v>
      </c>
    </row>
    <row r="193" spans="1:19" ht="24" customHeight="1" x14ac:dyDescent="0.35">
      <c r="A193" s="274" t="s">
        <v>355</v>
      </c>
      <c r="B193" s="274"/>
      <c r="C193" s="274"/>
      <c r="D193" s="274"/>
      <c r="E193" s="274"/>
      <c r="F193" s="274"/>
      <c r="G193" s="274"/>
      <c r="H193" s="274"/>
      <c r="I193" s="274"/>
      <c r="J193" s="274"/>
      <c r="K193" s="274"/>
      <c r="L193" s="274"/>
      <c r="M193" s="274"/>
      <c r="N193" s="274"/>
      <c r="O193" s="274"/>
      <c r="P193" s="274"/>
      <c r="Q193" s="274"/>
      <c r="R193" s="274"/>
    </row>
    <row r="194" spans="1:19" ht="24" customHeight="1" x14ac:dyDescent="0.35">
      <c r="A194" s="274" t="s">
        <v>356</v>
      </c>
      <c r="B194" s="274"/>
      <c r="C194" s="274"/>
      <c r="D194" s="274"/>
      <c r="E194" s="274"/>
      <c r="F194" s="274"/>
      <c r="G194" s="222"/>
      <c r="H194" s="222"/>
      <c r="I194" s="222"/>
      <c r="J194" s="222"/>
      <c r="K194" s="222"/>
      <c r="L194" s="222"/>
      <c r="M194" s="222"/>
      <c r="N194" s="222"/>
      <c r="O194" s="222"/>
      <c r="P194" s="222"/>
      <c r="Q194" s="222"/>
      <c r="R194" s="222"/>
    </row>
    <row r="195" spans="1:19" ht="24" customHeight="1" x14ac:dyDescent="0.35">
      <c r="A195" s="221"/>
      <c r="B195" s="1" t="s">
        <v>402</v>
      </c>
      <c r="C195" s="1"/>
      <c r="D195" s="23"/>
      <c r="E195" s="221"/>
      <c r="F195" s="22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</row>
    <row r="196" spans="1:19" ht="24" customHeight="1" x14ac:dyDescent="0.35">
      <c r="A196" s="266" t="s">
        <v>6</v>
      </c>
      <c r="B196" s="264" t="s">
        <v>156</v>
      </c>
      <c r="C196" s="266" t="s">
        <v>151</v>
      </c>
      <c r="D196" s="275" t="s">
        <v>150</v>
      </c>
      <c r="E196" s="277" t="s">
        <v>31</v>
      </c>
      <c r="F196" s="282" t="s">
        <v>149</v>
      </c>
      <c r="G196" s="281" t="s">
        <v>273</v>
      </c>
      <c r="H196" s="281"/>
      <c r="I196" s="281"/>
      <c r="J196" s="281" t="s">
        <v>474</v>
      </c>
      <c r="K196" s="281"/>
      <c r="L196" s="281"/>
      <c r="M196" s="281"/>
      <c r="N196" s="281"/>
      <c r="O196" s="281"/>
      <c r="P196" s="281"/>
      <c r="Q196" s="281"/>
      <c r="R196" s="281"/>
      <c r="S196" s="212" t="s">
        <v>475</v>
      </c>
    </row>
    <row r="197" spans="1:19" ht="20.25" customHeight="1" x14ac:dyDescent="0.35">
      <c r="A197" s="267"/>
      <c r="B197" s="268"/>
      <c r="C197" s="267"/>
      <c r="D197" s="276"/>
      <c r="E197" s="278"/>
      <c r="F197" s="283"/>
      <c r="G197" s="75" t="s">
        <v>8</v>
      </c>
      <c r="H197" s="75" t="s">
        <v>9</v>
      </c>
      <c r="I197" s="75" t="s">
        <v>10</v>
      </c>
      <c r="J197" s="75" t="s">
        <v>11</v>
      </c>
      <c r="K197" s="75" t="s">
        <v>12</v>
      </c>
      <c r="L197" s="75" t="s">
        <v>13</v>
      </c>
      <c r="M197" s="75" t="s">
        <v>14</v>
      </c>
      <c r="N197" s="75" t="s">
        <v>15</v>
      </c>
      <c r="O197" s="75" t="s">
        <v>16</v>
      </c>
      <c r="P197" s="75" t="s">
        <v>17</v>
      </c>
      <c r="Q197" s="75" t="s">
        <v>18</v>
      </c>
      <c r="R197" s="75" t="s">
        <v>19</v>
      </c>
      <c r="S197" s="117" t="s">
        <v>476</v>
      </c>
    </row>
    <row r="198" spans="1:19" x14ac:dyDescent="0.35">
      <c r="A198" s="12">
        <v>1</v>
      </c>
      <c r="B198" s="60" t="s">
        <v>382</v>
      </c>
      <c r="C198" s="17" t="s">
        <v>385</v>
      </c>
      <c r="D198" s="26">
        <v>347040</v>
      </c>
      <c r="E198" s="14" t="s">
        <v>32</v>
      </c>
      <c r="F198" s="14" t="s">
        <v>25</v>
      </c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4" t="s">
        <v>486</v>
      </c>
    </row>
    <row r="199" spans="1:19" x14ac:dyDescent="0.35">
      <c r="A199" s="17"/>
      <c r="B199" s="5" t="s">
        <v>384</v>
      </c>
      <c r="C199" s="17" t="s">
        <v>386</v>
      </c>
      <c r="D199" s="28"/>
      <c r="E199" s="14" t="s">
        <v>140</v>
      </c>
      <c r="F199" s="15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4">
        <v>2567</v>
      </c>
    </row>
    <row r="200" spans="1:19" x14ac:dyDescent="0.35">
      <c r="A200" s="17"/>
      <c r="B200" s="5" t="s">
        <v>383</v>
      </c>
      <c r="C200" s="9" t="s">
        <v>564</v>
      </c>
      <c r="D200" s="28"/>
      <c r="E200" s="14" t="s">
        <v>27</v>
      </c>
      <c r="F200" s="15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</row>
    <row r="201" spans="1:19" x14ac:dyDescent="0.35">
      <c r="A201" s="21"/>
      <c r="B201" s="21"/>
      <c r="C201" s="63"/>
      <c r="D201" s="127"/>
      <c r="E201" s="20"/>
      <c r="F201" s="37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</row>
    <row r="202" spans="1:19" x14ac:dyDescent="0.35">
      <c r="A202" s="14">
        <v>2</v>
      </c>
      <c r="B202" s="5" t="s">
        <v>175</v>
      </c>
      <c r="C202" s="17" t="s">
        <v>567</v>
      </c>
      <c r="D202" s="27">
        <v>120000</v>
      </c>
      <c r="E202" s="14" t="s">
        <v>32</v>
      </c>
      <c r="F202" s="14" t="s">
        <v>25</v>
      </c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4" t="s">
        <v>486</v>
      </c>
    </row>
    <row r="203" spans="1:19" x14ac:dyDescent="0.35">
      <c r="A203" s="17"/>
      <c r="B203" s="17" t="s">
        <v>565</v>
      </c>
      <c r="C203" s="17" t="s">
        <v>568</v>
      </c>
      <c r="D203" s="28"/>
      <c r="E203" s="14" t="s">
        <v>140</v>
      </c>
      <c r="F203" s="15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4">
        <v>2567</v>
      </c>
    </row>
    <row r="204" spans="1:19" x14ac:dyDescent="0.35">
      <c r="A204" s="17"/>
      <c r="B204" s="17" t="s">
        <v>566</v>
      </c>
      <c r="C204" s="9" t="s">
        <v>569</v>
      </c>
      <c r="D204" s="28"/>
      <c r="E204" s="14" t="s">
        <v>27</v>
      </c>
      <c r="F204" s="15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</row>
    <row r="205" spans="1:19" x14ac:dyDescent="0.35">
      <c r="A205" s="17"/>
      <c r="B205" s="17"/>
      <c r="C205" s="17"/>
      <c r="D205" s="17"/>
      <c r="E205" s="14"/>
      <c r="F205" s="14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</row>
    <row r="206" spans="1:19" x14ac:dyDescent="0.35">
      <c r="A206" s="97" t="s">
        <v>90</v>
      </c>
      <c r="B206" s="97">
        <v>2</v>
      </c>
      <c r="C206" s="103"/>
      <c r="D206" s="108">
        <f>D198+D202</f>
        <v>467040</v>
      </c>
      <c r="E206" s="97"/>
      <c r="F206" s="97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96"/>
    </row>
  </sheetData>
  <mergeCells count="102">
    <mergeCell ref="P192:R192"/>
    <mergeCell ref="A193:R193"/>
    <mergeCell ref="A194:F194"/>
    <mergeCell ref="A196:A197"/>
    <mergeCell ref="B196:B197"/>
    <mergeCell ref="C196:C197"/>
    <mergeCell ref="D196:D197"/>
    <mergeCell ref="E196:E197"/>
    <mergeCell ref="F196:F197"/>
    <mergeCell ref="G196:I196"/>
    <mergeCell ref="J196:R196"/>
    <mergeCell ref="P168:R168"/>
    <mergeCell ref="A169:R169"/>
    <mergeCell ref="A170:F170"/>
    <mergeCell ref="A172:A173"/>
    <mergeCell ref="B172:B173"/>
    <mergeCell ref="C172:C173"/>
    <mergeCell ref="D172:D173"/>
    <mergeCell ref="E172:E173"/>
    <mergeCell ref="F172:F173"/>
    <mergeCell ref="G172:I172"/>
    <mergeCell ref="J172:R172"/>
    <mergeCell ref="P144:R144"/>
    <mergeCell ref="A145:R145"/>
    <mergeCell ref="A146:F146"/>
    <mergeCell ref="A148:A149"/>
    <mergeCell ref="B148:B149"/>
    <mergeCell ref="C148:C149"/>
    <mergeCell ref="D148:D149"/>
    <mergeCell ref="E148:E149"/>
    <mergeCell ref="F148:F149"/>
    <mergeCell ref="G148:I148"/>
    <mergeCell ref="J148:R148"/>
    <mergeCell ref="P120:R120"/>
    <mergeCell ref="A121:R121"/>
    <mergeCell ref="A122:F122"/>
    <mergeCell ref="A124:A125"/>
    <mergeCell ref="B124:B125"/>
    <mergeCell ref="C124:C125"/>
    <mergeCell ref="D124:D125"/>
    <mergeCell ref="E124:E125"/>
    <mergeCell ref="F124:F125"/>
    <mergeCell ref="G124:I124"/>
    <mergeCell ref="J124:R124"/>
    <mergeCell ref="P96:R96"/>
    <mergeCell ref="A97:R97"/>
    <mergeCell ref="A98:F98"/>
    <mergeCell ref="A100:A101"/>
    <mergeCell ref="B100:B101"/>
    <mergeCell ref="C100:C101"/>
    <mergeCell ref="D100:D101"/>
    <mergeCell ref="E100:E101"/>
    <mergeCell ref="F100:F101"/>
    <mergeCell ref="G100:I100"/>
    <mergeCell ref="J100:R100"/>
    <mergeCell ref="P1:R1"/>
    <mergeCell ref="A2:S2"/>
    <mergeCell ref="A3:S3"/>
    <mergeCell ref="A4:S4"/>
    <mergeCell ref="A5:R5"/>
    <mergeCell ref="A6:F6"/>
    <mergeCell ref="A50:F50"/>
    <mergeCell ref="G8:I8"/>
    <mergeCell ref="J8:R8"/>
    <mergeCell ref="P24:R24"/>
    <mergeCell ref="A25:R25"/>
    <mergeCell ref="A26:F26"/>
    <mergeCell ref="A28:A29"/>
    <mergeCell ref="B28:B29"/>
    <mergeCell ref="C28:C29"/>
    <mergeCell ref="D28:D29"/>
    <mergeCell ref="E28:E29"/>
    <mergeCell ref="A8:A9"/>
    <mergeCell ref="B8:B9"/>
    <mergeCell ref="C8:C9"/>
    <mergeCell ref="D8:D9"/>
    <mergeCell ref="E8:E9"/>
    <mergeCell ref="F8:F9"/>
    <mergeCell ref="D52:D53"/>
    <mergeCell ref="E52:E53"/>
    <mergeCell ref="F52:F53"/>
    <mergeCell ref="F28:F29"/>
    <mergeCell ref="G28:I28"/>
    <mergeCell ref="F76:F77"/>
    <mergeCell ref="G76:I76"/>
    <mergeCell ref="J28:R28"/>
    <mergeCell ref="P48:R48"/>
    <mergeCell ref="A49:R49"/>
    <mergeCell ref="J76:R76"/>
    <mergeCell ref="G52:I52"/>
    <mergeCell ref="J52:R52"/>
    <mergeCell ref="P72:R72"/>
    <mergeCell ref="A73:R73"/>
    <mergeCell ref="A74:F74"/>
    <mergeCell ref="A76:A77"/>
    <mergeCell ref="B76:B77"/>
    <mergeCell ref="C76:C77"/>
    <mergeCell ref="D76:D77"/>
    <mergeCell ref="E76:E77"/>
    <mergeCell ref="A52:A53"/>
    <mergeCell ref="B52:B53"/>
    <mergeCell ref="C52:C53"/>
  </mergeCells>
  <pageMargins left="0.39370078740157483" right="0.39370078740157483" top="0.98425196850393704" bottom="0.39370078740157483" header="0.51181102362204722" footer="0.31496062992125984"/>
  <pageSetup paperSize="9" scale="95" firstPageNumber="34" orientation="landscape" useFirstPageNumber="1" r:id="rId1"/>
  <headerFooter alignWithMargins="0">
    <oddFooter>&amp;L&amp;"TH SarabunPSK,ธรรมดา"&amp;16แผนการดำเนินงาน ประจำปีงบประมาณ พ.ศ.2567&amp;C&amp;"TH SarabunPSK,ธรรมดา"&amp;16&amp;P&amp;R&amp;"TH SarabunPSK,ธรรมดา"&amp;16ยุทธศาสตร์ที่ 8 การพัฒนาประสิทธิภาพการบริหารจัดการ อปท. (ผด.02)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E6CE2-1CE9-4D8B-BA58-08CBD71F2F5C}">
  <sheetPr>
    <tabColor rgb="FFC00000"/>
  </sheetPr>
  <dimension ref="A2:S200"/>
  <sheetViews>
    <sheetView view="pageBreakPreview" topLeftCell="A79" zoomScaleNormal="100" zoomScaleSheetLayoutView="100" workbookViewId="0">
      <selection activeCell="A103" sqref="A103"/>
    </sheetView>
  </sheetViews>
  <sheetFormatPr defaultRowHeight="21" x14ac:dyDescent="0.35"/>
  <cols>
    <col min="1" max="1" width="5.42578125" style="210" customWidth="1"/>
    <col min="2" max="2" width="22.5703125" style="89" customWidth="1"/>
    <col min="3" max="3" width="32.140625" style="89" customWidth="1"/>
    <col min="4" max="4" width="11.28515625" style="89" customWidth="1"/>
    <col min="5" max="5" width="11.7109375" style="210" customWidth="1"/>
    <col min="6" max="6" width="13.28515625" style="210" customWidth="1"/>
    <col min="7" max="18" width="3.5703125" style="89" customWidth="1"/>
    <col min="19" max="19" width="10.140625" style="89" customWidth="1"/>
    <col min="20" max="20" width="12.42578125" style="89" bestFit="1" customWidth="1"/>
    <col min="21" max="16384" width="9.140625" style="89"/>
  </cols>
  <sheetData>
    <row r="2" spans="1:19" x14ac:dyDescent="0.35">
      <c r="O2" s="290"/>
      <c r="P2" s="290"/>
      <c r="Q2" s="290"/>
      <c r="R2" s="290"/>
      <c r="S2" s="89" t="s">
        <v>271</v>
      </c>
    </row>
    <row r="3" spans="1:19" x14ac:dyDescent="0.35">
      <c r="A3" s="298" t="s">
        <v>388</v>
      </c>
      <c r="B3" s="298"/>
      <c r="C3" s="298"/>
      <c r="D3" s="298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8"/>
      <c r="Q3" s="298"/>
      <c r="R3" s="298"/>
      <c r="S3" s="298"/>
    </row>
    <row r="4" spans="1:19" x14ac:dyDescent="0.35">
      <c r="A4" s="298" t="s">
        <v>551</v>
      </c>
      <c r="B4" s="298"/>
      <c r="C4" s="298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298"/>
      <c r="Q4" s="298"/>
      <c r="R4" s="298"/>
      <c r="S4" s="298"/>
    </row>
    <row r="5" spans="1:19" x14ac:dyDescent="0.35">
      <c r="A5" s="298" t="s">
        <v>3</v>
      </c>
      <c r="B5" s="298"/>
      <c r="C5" s="298"/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298"/>
      <c r="S5" s="298"/>
    </row>
    <row r="7" spans="1:19" s="291" customFormat="1" x14ac:dyDescent="0.35">
      <c r="A7" s="291" t="s">
        <v>389</v>
      </c>
    </row>
    <row r="8" spans="1:19" s="209" customFormat="1" x14ac:dyDescent="0.35">
      <c r="A8" s="106" t="s">
        <v>356</v>
      </c>
      <c r="B8" s="106"/>
      <c r="C8" s="106"/>
    </row>
    <row r="9" spans="1:19" x14ac:dyDescent="0.35">
      <c r="A9" s="211"/>
      <c r="B9" s="209" t="s">
        <v>286</v>
      </c>
      <c r="D9" s="39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</row>
    <row r="10" spans="1:19" ht="21" customHeight="1" x14ac:dyDescent="0.35">
      <c r="A10" s="285" t="s">
        <v>6</v>
      </c>
      <c r="B10" s="292" t="s">
        <v>152</v>
      </c>
      <c r="C10" s="285" t="s">
        <v>153</v>
      </c>
      <c r="D10" s="294" t="s">
        <v>150</v>
      </c>
      <c r="E10" s="296" t="s">
        <v>31</v>
      </c>
      <c r="F10" s="285" t="s">
        <v>149</v>
      </c>
      <c r="G10" s="287" t="s">
        <v>273</v>
      </c>
      <c r="H10" s="288"/>
      <c r="I10" s="289"/>
      <c r="J10" s="287" t="s">
        <v>474</v>
      </c>
      <c r="K10" s="288"/>
      <c r="L10" s="288"/>
      <c r="M10" s="288"/>
      <c r="N10" s="288"/>
      <c r="O10" s="288"/>
      <c r="P10" s="288"/>
      <c r="Q10" s="288"/>
      <c r="R10" s="289"/>
      <c r="S10" s="212" t="s">
        <v>475</v>
      </c>
    </row>
    <row r="11" spans="1:19" x14ac:dyDescent="0.35">
      <c r="A11" s="286"/>
      <c r="B11" s="293"/>
      <c r="C11" s="286"/>
      <c r="D11" s="295"/>
      <c r="E11" s="297"/>
      <c r="F11" s="286"/>
      <c r="G11" s="177" t="s">
        <v>8</v>
      </c>
      <c r="H11" s="177" t="s">
        <v>9</v>
      </c>
      <c r="I11" s="177" t="s">
        <v>10</v>
      </c>
      <c r="J11" s="177" t="s">
        <v>11</v>
      </c>
      <c r="K11" s="177" t="s">
        <v>12</v>
      </c>
      <c r="L11" s="177" t="s">
        <v>13</v>
      </c>
      <c r="M11" s="177" t="s">
        <v>14</v>
      </c>
      <c r="N11" s="177" t="s">
        <v>15</v>
      </c>
      <c r="O11" s="177" t="s">
        <v>16</v>
      </c>
      <c r="P11" s="177" t="s">
        <v>17</v>
      </c>
      <c r="Q11" s="177" t="s">
        <v>18</v>
      </c>
      <c r="R11" s="177" t="s">
        <v>19</v>
      </c>
      <c r="S11" s="117" t="s">
        <v>476</v>
      </c>
    </row>
    <row r="12" spans="1:19" x14ac:dyDescent="0.35">
      <c r="A12" s="178">
        <v>1</v>
      </c>
      <c r="B12" s="179" t="s">
        <v>390</v>
      </c>
      <c r="C12" s="179" t="s">
        <v>391</v>
      </c>
      <c r="D12" s="24">
        <v>3500</v>
      </c>
      <c r="E12" s="178" t="s">
        <v>111</v>
      </c>
      <c r="F12" s="178" t="s">
        <v>20</v>
      </c>
      <c r="G12" s="179"/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176" t="s">
        <v>552</v>
      </c>
    </row>
    <row r="13" spans="1:19" x14ac:dyDescent="0.35">
      <c r="A13" s="176"/>
      <c r="B13" s="175"/>
      <c r="C13" s="175" t="s">
        <v>392</v>
      </c>
      <c r="D13" s="175"/>
      <c r="E13" s="176" t="s">
        <v>27</v>
      </c>
      <c r="F13" s="176"/>
      <c r="G13" s="175"/>
      <c r="H13" s="175"/>
      <c r="I13" s="175"/>
      <c r="J13" s="175"/>
      <c r="K13" s="175"/>
      <c r="L13" s="175"/>
      <c r="M13" s="175"/>
      <c r="N13" s="175"/>
      <c r="O13" s="175"/>
      <c r="P13" s="175"/>
      <c r="Q13" s="175"/>
      <c r="R13" s="175"/>
      <c r="S13" s="176">
        <v>2567</v>
      </c>
    </row>
    <row r="14" spans="1:19" x14ac:dyDescent="0.35">
      <c r="A14" s="176"/>
      <c r="B14" s="175"/>
      <c r="C14" s="175"/>
      <c r="D14" s="175"/>
      <c r="E14" s="176"/>
      <c r="F14" s="176"/>
      <c r="G14" s="175"/>
      <c r="H14" s="175"/>
      <c r="I14" s="175"/>
      <c r="J14" s="175"/>
      <c r="K14" s="175"/>
      <c r="L14" s="175"/>
      <c r="M14" s="175"/>
      <c r="N14" s="175"/>
      <c r="O14" s="175"/>
      <c r="P14" s="175"/>
      <c r="Q14" s="175"/>
      <c r="R14" s="175"/>
      <c r="S14" s="175"/>
    </row>
    <row r="15" spans="1:19" x14ac:dyDescent="0.35">
      <c r="A15" s="143"/>
      <c r="B15" s="142"/>
      <c r="C15" s="142"/>
      <c r="D15" s="142"/>
      <c r="E15" s="143"/>
      <c r="F15" s="143"/>
      <c r="G15" s="142"/>
      <c r="H15" s="142"/>
      <c r="I15" s="142"/>
      <c r="J15" s="142"/>
      <c r="K15" s="142"/>
      <c r="L15" s="142"/>
      <c r="M15" s="142"/>
      <c r="N15" s="142"/>
      <c r="O15" s="142"/>
      <c r="P15" s="142"/>
      <c r="Q15" s="142"/>
      <c r="R15" s="142"/>
      <c r="S15" s="142"/>
    </row>
    <row r="16" spans="1:19" s="211" customFormat="1" x14ac:dyDescent="0.35">
      <c r="A16" s="104" t="s">
        <v>90</v>
      </c>
      <c r="B16" s="104">
        <v>1</v>
      </c>
      <c r="C16" s="104"/>
      <c r="D16" s="180">
        <f>SUM(D12:D15)</f>
        <v>3500</v>
      </c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217"/>
    </row>
    <row r="17" spans="1:19" x14ac:dyDescent="0.35">
      <c r="A17" s="181"/>
      <c r="B17" s="182"/>
      <c r="C17" s="182"/>
      <c r="D17" s="182"/>
      <c r="E17" s="181"/>
      <c r="F17" s="181"/>
      <c r="G17" s="182"/>
      <c r="H17" s="182"/>
      <c r="I17" s="182"/>
      <c r="J17" s="182"/>
      <c r="K17" s="182"/>
      <c r="L17" s="182"/>
      <c r="M17" s="182"/>
      <c r="N17" s="182"/>
      <c r="O17" s="182"/>
      <c r="P17" s="182"/>
      <c r="Q17" s="182"/>
      <c r="R17" s="182"/>
    </row>
    <row r="21" spans="1:19" x14ac:dyDescent="0.35">
      <c r="B21" s="210"/>
    </row>
    <row r="23" spans="1:19" x14ac:dyDescent="0.35">
      <c r="A23" s="89"/>
    </row>
    <row r="25" spans="1:19" x14ac:dyDescent="0.35">
      <c r="B25" s="210"/>
    </row>
    <row r="26" spans="1:19" x14ac:dyDescent="0.35">
      <c r="A26" s="224"/>
      <c r="B26" s="224"/>
      <c r="E26" s="224"/>
      <c r="F26" s="224"/>
      <c r="O26" s="290"/>
      <c r="P26" s="290"/>
      <c r="Q26" s="290"/>
      <c r="R26" s="290"/>
      <c r="S26" s="89" t="s">
        <v>553</v>
      </c>
    </row>
    <row r="27" spans="1:19" s="291" customFormat="1" x14ac:dyDescent="0.35">
      <c r="A27" s="291" t="s">
        <v>640</v>
      </c>
    </row>
    <row r="28" spans="1:19" s="225" customFormat="1" x14ac:dyDescent="0.35">
      <c r="A28" s="106" t="s">
        <v>356</v>
      </c>
      <c r="B28" s="106"/>
      <c r="C28" s="106"/>
    </row>
    <row r="29" spans="1:19" x14ac:dyDescent="0.35">
      <c r="A29" s="226"/>
      <c r="B29" s="225" t="s">
        <v>292</v>
      </c>
      <c r="D29" s="39"/>
      <c r="E29" s="224"/>
      <c r="F29" s="224"/>
      <c r="G29" s="90"/>
      <c r="H29" s="90"/>
      <c r="I29" s="90"/>
      <c r="J29" s="90"/>
      <c r="K29" s="90"/>
      <c r="L29" s="90"/>
      <c r="M29" s="90"/>
      <c r="N29" s="90"/>
      <c r="O29" s="90"/>
      <c r="P29" s="90"/>
      <c r="Q29" s="90"/>
      <c r="R29" s="90"/>
    </row>
    <row r="30" spans="1:19" ht="21" customHeight="1" x14ac:dyDescent="0.35">
      <c r="A30" s="285" t="s">
        <v>6</v>
      </c>
      <c r="B30" s="292" t="s">
        <v>152</v>
      </c>
      <c r="C30" s="285" t="s">
        <v>153</v>
      </c>
      <c r="D30" s="294" t="s">
        <v>150</v>
      </c>
      <c r="E30" s="296" t="s">
        <v>31</v>
      </c>
      <c r="F30" s="285" t="s">
        <v>149</v>
      </c>
      <c r="G30" s="287" t="s">
        <v>273</v>
      </c>
      <c r="H30" s="288"/>
      <c r="I30" s="289"/>
      <c r="J30" s="287" t="s">
        <v>474</v>
      </c>
      <c r="K30" s="288"/>
      <c r="L30" s="288"/>
      <c r="M30" s="288"/>
      <c r="N30" s="288"/>
      <c r="O30" s="288"/>
      <c r="P30" s="288"/>
      <c r="Q30" s="288"/>
      <c r="R30" s="289"/>
      <c r="S30" s="212" t="s">
        <v>475</v>
      </c>
    </row>
    <row r="31" spans="1:19" x14ac:dyDescent="0.35">
      <c r="A31" s="286"/>
      <c r="B31" s="293"/>
      <c r="C31" s="286"/>
      <c r="D31" s="295"/>
      <c r="E31" s="297"/>
      <c r="F31" s="286"/>
      <c r="G31" s="177" t="s">
        <v>8</v>
      </c>
      <c r="H31" s="177" t="s">
        <v>9</v>
      </c>
      <c r="I31" s="177" t="s">
        <v>10</v>
      </c>
      <c r="J31" s="177" t="s">
        <v>11</v>
      </c>
      <c r="K31" s="177" t="s">
        <v>12</v>
      </c>
      <c r="L31" s="177" t="s">
        <v>13</v>
      </c>
      <c r="M31" s="177" t="s">
        <v>14</v>
      </c>
      <c r="N31" s="177" t="s">
        <v>15</v>
      </c>
      <c r="O31" s="177" t="s">
        <v>16</v>
      </c>
      <c r="P31" s="177" t="s">
        <v>17</v>
      </c>
      <c r="Q31" s="177" t="s">
        <v>18</v>
      </c>
      <c r="R31" s="177" t="s">
        <v>19</v>
      </c>
      <c r="S31" s="117" t="s">
        <v>476</v>
      </c>
    </row>
    <row r="32" spans="1:19" x14ac:dyDescent="0.35">
      <c r="A32" s="178">
        <v>1</v>
      </c>
      <c r="B32" s="179" t="s">
        <v>397</v>
      </c>
      <c r="C32" s="179" t="s">
        <v>398</v>
      </c>
      <c r="D32" s="24">
        <v>50000</v>
      </c>
      <c r="E32" s="178" t="s">
        <v>111</v>
      </c>
      <c r="F32" s="184" t="s">
        <v>89</v>
      </c>
      <c r="G32" s="179"/>
      <c r="H32" s="179"/>
      <c r="I32" s="179"/>
      <c r="J32" s="179"/>
      <c r="K32" s="179"/>
      <c r="L32" s="179"/>
      <c r="M32" s="179"/>
      <c r="N32" s="179"/>
      <c r="O32" s="179"/>
      <c r="P32" s="179"/>
      <c r="Q32" s="179"/>
      <c r="R32" s="179"/>
      <c r="S32" s="176" t="s">
        <v>486</v>
      </c>
    </row>
    <row r="33" spans="1:19" x14ac:dyDescent="0.35">
      <c r="A33" s="176"/>
      <c r="B33" s="175"/>
      <c r="C33" s="183" t="s">
        <v>399</v>
      </c>
      <c r="D33" s="175"/>
      <c r="E33" s="176" t="s">
        <v>27</v>
      </c>
      <c r="F33" s="176"/>
      <c r="G33" s="175"/>
      <c r="H33" s="175"/>
      <c r="I33" s="175"/>
      <c r="J33" s="175"/>
      <c r="K33" s="175"/>
      <c r="L33" s="175"/>
      <c r="M33" s="175"/>
      <c r="N33" s="175"/>
      <c r="O33" s="175"/>
      <c r="P33" s="175"/>
      <c r="Q33" s="175"/>
      <c r="R33" s="175"/>
      <c r="S33" s="176">
        <v>2567</v>
      </c>
    </row>
    <row r="34" spans="1:19" x14ac:dyDescent="0.35">
      <c r="A34" s="176"/>
      <c r="B34" s="175"/>
      <c r="C34" s="175" t="s">
        <v>400</v>
      </c>
      <c r="D34" s="175"/>
      <c r="E34" s="176"/>
      <c r="F34" s="176"/>
      <c r="G34" s="175"/>
      <c r="H34" s="175"/>
      <c r="I34" s="175"/>
      <c r="J34" s="175"/>
      <c r="K34" s="175"/>
      <c r="L34" s="175"/>
      <c r="M34" s="175"/>
      <c r="N34" s="175"/>
      <c r="O34" s="175"/>
      <c r="P34" s="175"/>
      <c r="Q34" s="175"/>
      <c r="R34" s="175"/>
      <c r="S34" s="175"/>
    </row>
    <row r="35" spans="1:19" x14ac:dyDescent="0.35">
      <c r="A35" s="176"/>
      <c r="B35" s="175"/>
      <c r="C35" s="175"/>
      <c r="D35" s="175"/>
      <c r="E35" s="176"/>
      <c r="F35" s="176"/>
      <c r="G35" s="175"/>
      <c r="H35" s="175"/>
      <c r="I35" s="175"/>
      <c r="J35" s="175"/>
      <c r="K35" s="175"/>
      <c r="L35" s="175"/>
      <c r="M35" s="175"/>
      <c r="N35" s="175"/>
      <c r="O35" s="175"/>
      <c r="P35" s="175"/>
      <c r="Q35" s="175"/>
      <c r="R35" s="175"/>
      <c r="S35" s="175"/>
    </row>
    <row r="36" spans="1:19" s="226" customFormat="1" x14ac:dyDescent="0.35">
      <c r="A36" s="104" t="s">
        <v>90</v>
      </c>
      <c r="B36" s="104">
        <v>1</v>
      </c>
      <c r="C36" s="104"/>
      <c r="D36" s="180">
        <f>SUM(D32:D35)</f>
        <v>50000</v>
      </c>
      <c r="E36" s="104"/>
      <c r="F36" s="104"/>
      <c r="G36" s="104"/>
      <c r="H36" s="104"/>
      <c r="I36" s="104"/>
      <c r="J36" s="104"/>
      <c r="K36" s="104"/>
      <c r="L36" s="104"/>
      <c r="M36" s="104"/>
      <c r="N36" s="104"/>
      <c r="O36" s="104"/>
      <c r="P36" s="104"/>
      <c r="Q36" s="104"/>
      <c r="R36" s="104"/>
      <c r="S36" s="104"/>
    </row>
    <row r="37" spans="1:19" x14ac:dyDescent="0.35">
      <c r="A37" s="224"/>
      <c r="B37" s="224"/>
      <c r="E37" s="224"/>
      <c r="F37" s="224"/>
    </row>
    <row r="38" spans="1:19" x14ac:dyDescent="0.35">
      <c r="A38" s="224"/>
      <c r="E38" s="224"/>
      <c r="F38" s="224"/>
    </row>
    <row r="39" spans="1:19" x14ac:dyDescent="0.35">
      <c r="A39" s="224"/>
      <c r="E39" s="224"/>
      <c r="F39" s="224"/>
    </row>
    <row r="40" spans="1:19" x14ac:dyDescent="0.35">
      <c r="A40" s="224"/>
      <c r="E40" s="224"/>
      <c r="F40" s="224"/>
    </row>
    <row r="41" spans="1:19" s="238" customFormat="1" x14ac:dyDescent="0.35">
      <c r="A41" s="237"/>
      <c r="E41" s="237"/>
      <c r="F41" s="237"/>
    </row>
    <row r="42" spans="1:19" s="238" customFormat="1" x14ac:dyDescent="0.35">
      <c r="A42" s="237"/>
      <c r="E42" s="237"/>
      <c r="F42" s="237"/>
    </row>
    <row r="43" spans="1:19" s="238" customFormat="1" x14ac:dyDescent="0.35">
      <c r="A43" s="237"/>
      <c r="E43" s="237"/>
      <c r="F43" s="237"/>
    </row>
    <row r="44" spans="1:19" s="238" customFormat="1" x14ac:dyDescent="0.35">
      <c r="A44" s="237"/>
      <c r="E44" s="237"/>
      <c r="F44" s="237"/>
    </row>
    <row r="45" spans="1:19" s="238" customFormat="1" x14ac:dyDescent="0.35">
      <c r="A45" s="237"/>
      <c r="E45" s="237"/>
      <c r="F45" s="237"/>
    </row>
    <row r="46" spans="1:19" s="238" customFormat="1" x14ac:dyDescent="0.35">
      <c r="A46" s="237"/>
      <c r="E46" s="237"/>
      <c r="F46" s="237"/>
    </row>
    <row r="47" spans="1:19" s="238" customFormat="1" x14ac:dyDescent="0.35">
      <c r="A47" s="237"/>
      <c r="E47" s="237"/>
      <c r="F47" s="237"/>
    </row>
    <row r="48" spans="1:19" s="238" customFormat="1" x14ac:dyDescent="0.35">
      <c r="A48" s="237"/>
      <c r="E48" s="237"/>
      <c r="F48" s="237"/>
    </row>
    <row r="49" spans="1:19" s="238" customFormat="1" x14ac:dyDescent="0.35">
      <c r="A49" s="237"/>
      <c r="E49" s="237"/>
      <c r="F49" s="237"/>
    </row>
    <row r="50" spans="1:19" s="238" customFormat="1" x14ac:dyDescent="0.35">
      <c r="A50" s="237"/>
      <c r="E50" s="237"/>
      <c r="F50" s="237"/>
    </row>
    <row r="51" spans="1:19" x14ac:dyDescent="0.35">
      <c r="B51" s="210"/>
      <c r="O51" s="290"/>
      <c r="P51" s="290"/>
      <c r="Q51" s="290"/>
      <c r="R51" s="290"/>
      <c r="S51" s="89" t="s">
        <v>553</v>
      </c>
    </row>
    <row r="52" spans="1:19" s="291" customFormat="1" x14ac:dyDescent="0.35">
      <c r="A52" s="291" t="s">
        <v>641</v>
      </c>
    </row>
    <row r="53" spans="1:19" s="209" customFormat="1" x14ac:dyDescent="0.35">
      <c r="A53" s="106" t="s">
        <v>356</v>
      </c>
      <c r="B53" s="106"/>
      <c r="C53" s="106"/>
    </row>
    <row r="54" spans="1:19" x14ac:dyDescent="0.35">
      <c r="A54" s="211"/>
      <c r="B54" s="209" t="s">
        <v>281</v>
      </c>
      <c r="D54" s="39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</row>
    <row r="55" spans="1:19" ht="21" customHeight="1" x14ac:dyDescent="0.35">
      <c r="A55" s="285" t="s">
        <v>6</v>
      </c>
      <c r="B55" s="292" t="s">
        <v>152</v>
      </c>
      <c r="C55" s="285" t="s">
        <v>153</v>
      </c>
      <c r="D55" s="294" t="s">
        <v>150</v>
      </c>
      <c r="E55" s="296" t="s">
        <v>31</v>
      </c>
      <c r="F55" s="285" t="s">
        <v>149</v>
      </c>
      <c r="G55" s="287" t="s">
        <v>273</v>
      </c>
      <c r="H55" s="288"/>
      <c r="I55" s="289"/>
      <c r="J55" s="287" t="s">
        <v>474</v>
      </c>
      <c r="K55" s="288"/>
      <c r="L55" s="288"/>
      <c r="M55" s="288"/>
      <c r="N55" s="288"/>
      <c r="O55" s="288"/>
      <c r="P55" s="288"/>
      <c r="Q55" s="288"/>
      <c r="R55" s="289"/>
      <c r="S55" s="212" t="s">
        <v>475</v>
      </c>
    </row>
    <row r="56" spans="1:19" x14ac:dyDescent="0.35">
      <c r="A56" s="286"/>
      <c r="B56" s="293"/>
      <c r="C56" s="286"/>
      <c r="D56" s="295"/>
      <c r="E56" s="297"/>
      <c r="F56" s="286"/>
      <c r="G56" s="177" t="s">
        <v>8</v>
      </c>
      <c r="H56" s="177" t="s">
        <v>9</v>
      </c>
      <c r="I56" s="177" t="s">
        <v>10</v>
      </c>
      <c r="J56" s="177" t="s">
        <v>11</v>
      </c>
      <c r="K56" s="177" t="s">
        <v>12</v>
      </c>
      <c r="L56" s="177" t="s">
        <v>13</v>
      </c>
      <c r="M56" s="177" t="s">
        <v>14</v>
      </c>
      <c r="N56" s="177" t="s">
        <v>15</v>
      </c>
      <c r="O56" s="177" t="s">
        <v>16</v>
      </c>
      <c r="P56" s="177" t="s">
        <v>17</v>
      </c>
      <c r="Q56" s="177" t="s">
        <v>18</v>
      </c>
      <c r="R56" s="177" t="s">
        <v>19</v>
      </c>
      <c r="S56" s="117" t="s">
        <v>476</v>
      </c>
    </row>
    <row r="57" spans="1:19" x14ac:dyDescent="0.35">
      <c r="A57" s="178">
        <v>1</v>
      </c>
      <c r="B57" s="179" t="s">
        <v>554</v>
      </c>
      <c r="C57" s="179" t="s">
        <v>555</v>
      </c>
      <c r="D57" s="24">
        <v>17000</v>
      </c>
      <c r="E57" s="178" t="s">
        <v>111</v>
      </c>
      <c r="F57" s="178" t="s">
        <v>20</v>
      </c>
      <c r="G57" s="179"/>
      <c r="H57" s="179"/>
      <c r="I57" s="179"/>
      <c r="J57" s="179"/>
      <c r="K57" s="179"/>
      <c r="L57" s="179"/>
      <c r="M57" s="179"/>
      <c r="N57" s="179"/>
      <c r="O57" s="179"/>
      <c r="P57" s="179"/>
      <c r="Q57" s="179"/>
      <c r="R57" s="179"/>
      <c r="S57" s="176" t="s">
        <v>491</v>
      </c>
    </row>
    <row r="58" spans="1:19" x14ac:dyDescent="0.35">
      <c r="A58" s="176"/>
      <c r="B58" s="175"/>
      <c r="C58" s="175" t="s">
        <v>209</v>
      </c>
      <c r="D58" s="175"/>
      <c r="E58" s="176" t="s">
        <v>27</v>
      </c>
      <c r="F58" s="176"/>
      <c r="G58" s="175"/>
      <c r="H58" s="175"/>
      <c r="I58" s="175"/>
      <c r="J58" s="175"/>
      <c r="K58" s="175"/>
      <c r="L58" s="175"/>
      <c r="M58" s="175"/>
      <c r="N58" s="175"/>
      <c r="O58" s="175"/>
      <c r="P58" s="175"/>
      <c r="Q58" s="175"/>
      <c r="R58" s="175"/>
      <c r="S58" s="176">
        <v>2567</v>
      </c>
    </row>
    <row r="59" spans="1:19" x14ac:dyDescent="0.35">
      <c r="A59" s="176"/>
      <c r="B59" s="175"/>
      <c r="C59" s="175"/>
      <c r="D59" s="175"/>
      <c r="E59" s="176"/>
      <c r="F59" s="176"/>
      <c r="G59" s="175"/>
      <c r="H59" s="175"/>
      <c r="I59" s="175"/>
      <c r="J59" s="175"/>
      <c r="K59" s="175"/>
      <c r="L59" s="175"/>
      <c r="M59" s="175"/>
      <c r="N59" s="175"/>
      <c r="O59" s="175"/>
      <c r="P59" s="175"/>
      <c r="Q59" s="175"/>
      <c r="R59" s="175"/>
      <c r="S59" s="175"/>
    </row>
    <row r="60" spans="1:19" x14ac:dyDescent="0.35">
      <c r="A60" s="143"/>
      <c r="B60" s="142"/>
      <c r="C60" s="142"/>
      <c r="D60" s="142"/>
      <c r="E60" s="143"/>
      <c r="F60" s="143"/>
      <c r="G60" s="142"/>
      <c r="H60" s="142"/>
      <c r="I60" s="142"/>
      <c r="J60" s="142"/>
      <c r="K60" s="142"/>
      <c r="L60" s="142"/>
      <c r="M60" s="142"/>
      <c r="N60" s="142"/>
      <c r="O60" s="142"/>
      <c r="P60" s="142"/>
      <c r="Q60" s="142"/>
      <c r="R60" s="142"/>
      <c r="S60" s="175"/>
    </row>
    <row r="61" spans="1:19" s="211" customFormat="1" x14ac:dyDescent="0.35">
      <c r="A61" s="104" t="s">
        <v>90</v>
      </c>
      <c r="B61" s="104">
        <v>1</v>
      </c>
      <c r="C61" s="104"/>
      <c r="D61" s="180">
        <f>SUM(D57:D60)</f>
        <v>17000</v>
      </c>
      <c r="E61" s="104"/>
      <c r="F61" s="104"/>
      <c r="G61" s="104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</row>
    <row r="62" spans="1:19" x14ac:dyDescent="0.35">
      <c r="A62" s="181"/>
      <c r="B62" s="182"/>
      <c r="C62" s="182"/>
      <c r="D62" s="182"/>
      <c r="E62" s="181"/>
      <c r="F62" s="181"/>
      <c r="G62" s="182"/>
      <c r="H62" s="182"/>
      <c r="I62" s="182"/>
      <c r="J62" s="182"/>
      <c r="K62" s="182"/>
      <c r="L62" s="182"/>
      <c r="M62" s="182"/>
      <c r="N62" s="182"/>
      <c r="O62" s="182"/>
      <c r="P62" s="182"/>
      <c r="Q62" s="182"/>
      <c r="R62" s="182"/>
    </row>
    <row r="66" spans="1:19" x14ac:dyDescent="0.35">
      <c r="B66" s="210"/>
    </row>
    <row r="68" spans="1:19" x14ac:dyDescent="0.35">
      <c r="A68" s="89"/>
    </row>
    <row r="70" spans="1:19" x14ac:dyDescent="0.35">
      <c r="B70" s="210"/>
    </row>
    <row r="71" spans="1:19" x14ac:dyDescent="0.35">
      <c r="B71" s="210"/>
    </row>
    <row r="76" spans="1:19" x14ac:dyDescent="0.35">
      <c r="B76" s="210"/>
      <c r="O76" s="290"/>
      <c r="P76" s="290"/>
      <c r="Q76" s="290"/>
      <c r="R76" s="290"/>
      <c r="S76" s="89" t="s">
        <v>553</v>
      </c>
    </row>
    <row r="77" spans="1:19" s="291" customFormat="1" x14ac:dyDescent="0.35">
      <c r="A77" s="291" t="s">
        <v>641</v>
      </c>
    </row>
    <row r="78" spans="1:19" s="209" customFormat="1" x14ac:dyDescent="0.35">
      <c r="A78" s="106" t="s">
        <v>356</v>
      </c>
      <c r="B78" s="106"/>
      <c r="C78" s="106"/>
    </row>
    <row r="79" spans="1:19" x14ac:dyDescent="0.35">
      <c r="A79" s="211"/>
      <c r="B79" s="209" t="s">
        <v>642</v>
      </c>
      <c r="D79" s="39"/>
      <c r="G79" s="90"/>
      <c r="H79" s="90"/>
      <c r="I79" s="90"/>
      <c r="J79" s="90"/>
      <c r="K79" s="90"/>
      <c r="L79" s="90"/>
      <c r="M79" s="90"/>
      <c r="N79" s="90"/>
      <c r="O79" s="90"/>
      <c r="P79" s="90"/>
      <c r="Q79" s="90"/>
      <c r="R79" s="90"/>
    </row>
    <row r="80" spans="1:19" ht="21" customHeight="1" x14ac:dyDescent="0.35">
      <c r="A80" s="285" t="s">
        <v>6</v>
      </c>
      <c r="B80" s="292" t="s">
        <v>152</v>
      </c>
      <c r="C80" s="285" t="s">
        <v>153</v>
      </c>
      <c r="D80" s="294" t="s">
        <v>150</v>
      </c>
      <c r="E80" s="296" t="s">
        <v>31</v>
      </c>
      <c r="F80" s="285" t="s">
        <v>149</v>
      </c>
      <c r="G80" s="287" t="s">
        <v>273</v>
      </c>
      <c r="H80" s="288"/>
      <c r="I80" s="289"/>
      <c r="J80" s="287" t="s">
        <v>474</v>
      </c>
      <c r="K80" s="288"/>
      <c r="L80" s="288"/>
      <c r="M80" s="288"/>
      <c r="N80" s="288"/>
      <c r="O80" s="288"/>
      <c r="P80" s="288"/>
      <c r="Q80" s="288"/>
      <c r="R80" s="289"/>
      <c r="S80" s="212" t="s">
        <v>475</v>
      </c>
    </row>
    <row r="81" spans="1:19" x14ac:dyDescent="0.35">
      <c r="A81" s="286"/>
      <c r="B81" s="293"/>
      <c r="C81" s="286"/>
      <c r="D81" s="295"/>
      <c r="E81" s="297"/>
      <c r="F81" s="286"/>
      <c r="G81" s="177" t="s">
        <v>8</v>
      </c>
      <c r="H81" s="177" t="s">
        <v>9</v>
      </c>
      <c r="I81" s="177" t="s">
        <v>10</v>
      </c>
      <c r="J81" s="177" t="s">
        <v>11</v>
      </c>
      <c r="K81" s="177" t="s">
        <v>12</v>
      </c>
      <c r="L81" s="177" t="s">
        <v>13</v>
      </c>
      <c r="M81" s="177" t="s">
        <v>14</v>
      </c>
      <c r="N81" s="177" t="s">
        <v>15</v>
      </c>
      <c r="O81" s="177" t="s">
        <v>16</v>
      </c>
      <c r="P81" s="177" t="s">
        <v>17</v>
      </c>
      <c r="Q81" s="177" t="s">
        <v>18</v>
      </c>
      <c r="R81" s="177" t="s">
        <v>19</v>
      </c>
      <c r="S81" s="117" t="s">
        <v>476</v>
      </c>
    </row>
    <row r="82" spans="1:19" x14ac:dyDescent="0.35">
      <c r="A82" s="178">
        <v>1</v>
      </c>
      <c r="B82" s="179" t="s">
        <v>393</v>
      </c>
      <c r="C82" s="179" t="s">
        <v>403</v>
      </c>
      <c r="D82" s="24">
        <v>12000</v>
      </c>
      <c r="E82" s="178" t="s">
        <v>111</v>
      </c>
      <c r="F82" s="178" t="s">
        <v>20</v>
      </c>
      <c r="G82" s="179"/>
      <c r="H82" s="179"/>
      <c r="I82" s="179"/>
      <c r="J82" s="179"/>
      <c r="K82" s="179"/>
      <c r="L82" s="179"/>
      <c r="M82" s="179"/>
      <c r="N82" s="179"/>
      <c r="O82" s="179"/>
      <c r="P82" s="179"/>
      <c r="Q82" s="179"/>
      <c r="R82" s="179"/>
      <c r="S82" s="176" t="s">
        <v>552</v>
      </c>
    </row>
    <row r="83" spans="1:19" x14ac:dyDescent="0.35">
      <c r="A83" s="176"/>
      <c r="B83" s="175"/>
      <c r="C83" s="175" t="s">
        <v>394</v>
      </c>
      <c r="D83" s="175"/>
      <c r="E83" s="176" t="s">
        <v>27</v>
      </c>
      <c r="F83" s="176"/>
      <c r="G83" s="175"/>
      <c r="H83" s="175"/>
      <c r="I83" s="175"/>
      <c r="J83" s="175"/>
      <c r="K83" s="175"/>
      <c r="L83" s="175"/>
      <c r="M83" s="175"/>
      <c r="N83" s="175"/>
      <c r="O83" s="175"/>
      <c r="P83" s="175"/>
      <c r="Q83" s="175"/>
      <c r="R83" s="175"/>
      <c r="S83" s="176">
        <v>2567</v>
      </c>
    </row>
    <row r="84" spans="1:19" x14ac:dyDescent="0.35">
      <c r="A84" s="176"/>
      <c r="B84" s="175"/>
      <c r="C84" s="175" t="s">
        <v>395</v>
      </c>
      <c r="D84" s="175"/>
      <c r="E84" s="176"/>
      <c r="F84" s="176"/>
      <c r="G84" s="175"/>
      <c r="H84" s="175"/>
      <c r="I84" s="175"/>
      <c r="J84" s="175"/>
      <c r="K84" s="175"/>
      <c r="L84" s="175"/>
      <c r="M84" s="175"/>
      <c r="N84" s="175"/>
      <c r="O84" s="175"/>
      <c r="P84" s="175"/>
      <c r="Q84" s="175"/>
      <c r="R84" s="175"/>
      <c r="S84" s="175"/>
    </row>
    <row r="85" spans="1:19" x14ac:dyDescent="0.35">
      <c r="A85" s="143"/>
      <c r="B85" s="142"/>
      <c r="C85" s="142"/>
      <c r="D85" s="142"/>
      <c r="E85" s="143"/>
      <c r="F85" s="143"/>
      <c r="G85" s="142"/>
      <c r="H85" s="142"/>
      <c r="I85" s="142"/>
      <c r="J85" s="142"/>
      <c r="K85" s="142"/>
      <c r="L85" s="142"/>
      <c r="M85" s="142"/>
      <c r="N85" s="142"/>
      <c r="O85" s="142"/>
      <c r="P85" s="142"/>
      <c r="Q85" s="142"/>
      <c r="R85" s="142"/>
      <c r="S85" s="175"/>
    </row>
    <row r="86" spans="1:19" s="211" customFormat="1" x14ac:dyDescent="0.35">
      <c r="A86" s="104" t="s">
        <v>90</v>
      </c>
      <c r="B86" s="104">
        <v>1</v>
      </c>
      <c r="C86" s="104"/>
      <c r="D86" s="180">
        <f>SUM(D82:D85)</f>
        <v>12000</v>
      </c>
      <c r="E86" s="104"/>
      <c r="F86" s="104"/>
      <c r="G86" s="104"/>
      <c r="H86" s="104"/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</row>
    <row r="87" spans="1:19" x14ac:dyDescent="0.35">
      <c r="A87" s="181"/>
      <c r="B87" s="182"/>
      <c r="C87" s="182"/>
      <c r="D87" s="182"/>
      <c r="E87" s="181"/>
      <c r="F87" s="181"/>
      <c r="G87" s="182"/>
      <c r="H87" s="182"/>
      <c r="I87" s="182"/>
      <c r="J87" s="182"/>
      <c r="K87" s="182"/>
      <c r="L87" s="182"/>
      <c r="M87" s="182"/>
      <c r="N87" s="182"/>
      <c r="O87" s="182"/>
      <c r="P87" s="182"/>
      <c r="Q87" s="182"/>
      <c r="R87" s="182"/>
    </row>
    <row r="91" spans="1:19" x14ac:dyDescent="0.35">
      <c r="B91" s="210"/>
    </row>
    <row r="93" spans="1:19" x14ac:dyDescent="0.35">
      <c r="A93" s="89"/>
    </row>
    <row r="95" spans="1:19" x14ac:dyDescent="0.35">
      <c r="B95" s="210"/>
    </row>
    <row r="96" spans="1:19" x14ac:dyDescent="0.35">
      <c r="A96" s="224"/>
      <c r="E96" s="224"/>
      <c r="F96" s="224"/>
    </row>
    <row r="97" spans="1:19" x14ac:dyDescent="0.35">
      <c r="A97" s="224"/>
      <c r="E97" s="224"/>
      <c r="F97" s="224"/>
    </row>
    <row r="98" spans="1:19" x14ac:dyDescent="0.35">
      <c r="A98" s="224"/>
      <c r="E98" s="224"/>
      <c r="F98" s="224"/>
    </row>
    <row r="99" spans="1:19" x14ac:dyDescent="0.35">
      <c r="A99" s="224"/>
      <c r="E99" s="224"/>
      <c r="F99" s="224"/>
    </row>
    <row r="100" spans="1:19" x14ac:dyDescent="0.35">
      <c r="A100" s="224"/>
      <c r="E100" s="224"/>
      <c r="F100" s="224"/>
    </row>
    <row r="101" spans="1:19" x14ac:dyDescent="0.35">
      <c r="A101" s="224"/>
      <c r="B101" s="224"/>
      <c r="E101" s="224"/>
      <c r="F101" s="224"/>
      <c r="O101" s="290"/>
      <c r="P101" s="290"/>
      <c r="Q101" s="290"/>
      <c r="R101" s="290"/>
      <c r="S101" s="89" t="s">
        <v>553</v>
      </c>
    </row>
    <row r="102" spans="1:19" s="291" customFormat="1" x14ac:dyDescent="0.35">
      <c r="A102" s="291" t="s">
        <v>643</v>
      </c>
    </row>
    <row r="103" spans="1:19" s="225" customFormat="1" x14ac:dyDescent="0.35">
      <c r="A103" s="106" t="s">
        <v>356</v>
      </c>
      <c r="B103" s="106"/>
      <c r="C103" s="106"/>
    </row>
    <row r="104" spans="1:19" x14ac:dyDescent="0.35">
      <c r="A104" s="226"/>
      <c r="B104" s="225" t="s">
        <v>387</v>
      </c>
      <c r="D104" s="39"/>
      <c r="E104" s="224"/>
      <c r="F104" s="224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</row>
    <row r="105" spans="1:19" ht="21" customHeight="1" x14ac:dyDescent="0.35">
      <c r="A105" s="285" t="s">
        <v>6</v>
      </c>
      <c r="B105" s="292" t="s">
        <v>152</v>
      </c>
      <c r="C105" s="285" t="s">
        <v>153</v>
      </c>
      <c r="D105" s="294" t="s">
        <v>150</v>
      </c>
      <c r="E105" s="296" t="s">
        <v>31</v>
      </c>
      <c r="F105" s="285" t="s">
        <v>149</v>
      </c>
      <c r="G105" s="287" t="s">
        <v>273</v>
      </c>
      <c r="H105" s="288"/>
      <c r="I105" s="289"/>
      <c r="J105" s="287" t="s">
        <v>474</v>
      </c>
      <c r="K105" s="288"/>
      <c r="L105" s="288"/>
      <c r="M105" s="288"/>
      <c r="N105" s="288"/>
      <c r="O105" s="288"/>
      <c r="P105" s="288"/>
      <c r="Q105" s="288"/>
      <c r="R105" s="289"/>
      <c r="S105" s="212" t="s">
        <v>475</v>
      </c>
    </row>
    <row r="106" spans="1:19" x14ac:dyDescent="0.35">
      <c r="A106" s="286"/>
      <c r="B106" s="293"/>
      <c r="C106" s="286"/>
      <c r="D106" s="295"/>
      <c r="E106" s="297"/>
      <c r="F106" s="286"/>
      <c r="G106" s="177" t="s">
        <v>8</v>
      </c>
      <c r="H106" s="177" t="s">
        <v>9</v>
      </c>
      <c r="I106" s="177" t="s">
        <v>10</v>
      </c>
      <c r="J106" s="177" t="s">
        <v>11</v>
      </c>
      <c r="K106" s="177" t="s">
        <v>12</v>
      </c>
      <c r="L106" s="177" t="s">
        <v>13</v>
      </c>
      <c r="M106" s="177" t="s">
        <v>14</v>
      </c>
      <c r="N106" s="177" t="s">
        <v>15</v>
      </c>
      <c r="O106" s="177" t="s">
        <v>16</v>
      </c>
      <c r="P106" s="177" t="s">
        <v>17</v>
      </c>
      <c r="Q106" s="177" t="s">
        <v>18</v>
      </c>
      <c r="R106" s="177" t="s">
        <v>19</v>
      </c>
      <c r="S106" s="117" t="s">
        <v>476</v>
      </c>
    </row>
    <row r="107" spans="1:19" x14ac:dyDescent="0.35">
      <c r="A107" s="178">
        <v>1</v>
      </c>
      <c r="B107" s="179" t="s">
        <v>591</v>
      </c>
      <c r="C107" s="179" t="s">
        <v>592</v>
      </c>
      <c r="D107" s="24">
        <v>5000</v>
      </c>
      <c r="E107" s="178" t="s">
        <v>111</v>
      </c>
      <c r="F107" s="178" t="s">
        <v>23</v>
      </c>
      <c r="G107" s="179"/>
      <c r="H107" s="179"/>
      <c r="I107" s="179"/>
      <c r="J107" s="179"/>
      <c r="K107" s="179"/>
      <c r="L107" s="179"/>
      <c r="M107" s="179"/>
      <c r="N107" s="179"/>
      <c r="O107" s="179"/>
      <c r="P107" s="179"/>
      <c r="Q107" s="179"/>
      <c r="R107" s="179"/>
      <c r="S107" s="176" t="s">
        <v>493</v>
      </c>
    </row>
    <row r="108" spans="1:19" x14ac:dyDescent="0.35">
      <c r="A108" s="176"/>
      <c r="B108" s="175"/>
      <c r="C108" s="183" t="s">
        <v>593</v>
      </c>
      <c r="D108" s="175"/>
      <c r="E108" s="176" t="s">
        <v>27</v>
      </c>
      <c r="F108" s="176"/>
      <c r="G108" s="175"/>
      <c r="H108" s="175"/>
      <c r="I108" s="175"/>
      <c r="J108" s="175"/>
      <c r="K108" s="175"/>
      <c r="L108" s="175"/>
      <c r="M108" s="175"/>
      <c r="N108" s="175"/>
      <c r="O108" s="175"/>
      <c r="P108" s="175"/>
      <c r="Q108" s="175"/>
      <c r="R108" s="175"/>
      <c r="S108" s="176">
        <v>2567</v>
      </c>
    </row>
    <row r="109" spans="1:19" x14ac:dyDescent="0.35">
      <c r="A109" s="176"/>
      <c r="B109" s="175"/>
      <c r="C109" s="175" t="s">
        <v>594</v>
      </c>
      <c r="D109" s="175"/>
      <c r="E109" s="176"/>
      <c r="F109" s="176"/>
      <c r="G109" s="175"/>
      <c r="H109" s="175"/>
      <c r="I109" s="175"/>
      <c r="J109" s="175"/>
      <c r="K109" s="175"/>
      <c r="L109" s="175"/>
      <c r="M109" s="175"/>
      <c r="N109" s="175"/>
      <c r="O109" s="175"/>
      <c r="P109" s="175"/>
      <c r="Q109" s="175"/>
      <c r="R109" s="175"/>
      <c r="S109" s="175"/>
    </row>
    <row r="110" spans="1:19" x14ac:dyDescent="0.35">
      <c r="A110" s="176"/>
      <c r="B110" s="175"/>
      <c r="C110" s="175"/>
      <c r="D110" s="175"/>
      <c r="E110" s="176"/>
      <c r="F110" s="176"/>
      <c r="G110" s="175"/>
      <c r="H110" s="175"/>
      <c r="I110" s="175"/>
      <c r="J110" s="175"/>
      <c r="K110" s="175"/>
      <c r="L110" s="175"/>
      <c r="M110" s="175"/>
      <c r="N110" s="175"/>
      <c r="O110" s="175"/>
      <c r="P110" s="175"/>
      <c r="Q110" s="175"/>
      <c r="R110" s="175"/>
      <c r="S110" s="175"/>
    </row>
    <row r="111" spans="1:19" s="226" customFormat="1" x14ac:dyDescent="0.35">
      <c r="A111" s="104" t="s">
        <v>90</v>
      </c>
      <c r="B111" s="104">
        <v>1</v>
      </c>
      <c r="C111" s="104"/>
      <c r="D111" s="180">
        <f>SUM(D107:D110)</f>
        <v>5000</v>
      </c>
      <c r="E111" s="104"/>
      <c r="F111" s="104"/>
      <c r="G111" s="104"/>
      <c r="H111" s="104"/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</row>
    <row r="112" spans="1:19" x14ac:dyDescent="0.35">
      <c r="A112" s="224"/>
      <c r="B112" s="224"/>
      <c r="E112" s="224"/>
      <c r="F112" s="224"/>
    </row>
    <row r="113" spans="1:19" s="238" customFormat="1" x14ac:dyDescent="0.35">
      <c r="A113" s="237"/>
      <c r="E113" s="237"/>
      <c r="F113" s="237"/>
    </row>
    <row r="114" spans="1:19" s="238" customFormat="1" x14ac:dyDescent="0.35">
      <c r="A114" s="237"/>
      <c r="E114" s="237"/>
      <c r="F114" s="237"/>
    </row>
    <row r="115" spans="1:19" s="238" customFormat="1" x14ac:dyDescent="0.35">
      <c r="A115" s="237"/>
      <c r="E115" s="237"/>
      <c r="F115" s="237"/>
    </row>
    <row r="116" spans="1:19" s="238" customFormat="1" x14ac:dyDescent="0.35">
      <c r="A116" s="237"/>
      <c r="E116" s="237"/>
      <c r="F116" s="237"/>
    </row>
    <row r="117" spans="1:19" s="238" customFormat="1" x14ac:dyDescent="0.35">
      <c r="A117" s="237"/>
      <c r="E117" s="237"/>
      <c r="F117" s="237"/>
    </row>
    <row r="118" spans="1:19" s="238" customFormat="1" x14ac:dyDescent="0.35">
      <c r="A118" s="237"/>
      <c r="E118" s="237"/>
      <c r="F118" s="237"/>
    </row>
    <row r="119" spans="1:19" s="238" customFormat="1" x14ac:dyDescent="0.35">
      <c r="A119" s="237"/>
      <c r="E119" s="237"/>
      <c r="F119" s="237"/>
    </row>
    <row r="120" spans="1:19" s="238" customFormat="1" x14ac:dyDescent="0.35">
      <c r="A120" s="237"/>
      <c r="E120" s="237"/>
      <c r="F120" s="237"/>
    </row>
    <row r="121" spans="1:19" s="238" customFormat="1" x14ac:dyDescent="0.35">
      <c r="A121" s="237"/>
      <c r="E121" s="237"/>
      <c r="F121" s="237"/>
    </row>
    <row r="122" spans="1:19" s="238" customFormat="1" x14ac:dyDescent="0.35">
      <c r="A122" s="237"/>
      <c r="E122" s="237"/>
      <c r="F122" s="237"/>
    </row>
    <row r="123" spans="1:19" s="238" customFormat="1" x14ac:dyDescent="0.35">
      <c r="A123" s="237"/>
      <c r="E123" s="237"/>
      <c r="F123" s="237"/>
    </row>
    <row r="124" spans="1:19" s="238" customFormat="1" x14ac:dyDescent="0.35">
      <c r="A124" s="237"/>
      <c r="E124" s="237"/>
      <c r="F124" s="237"/>
    </row>
    <row r="125" spans="1:19" s="238" customFormat="1" x14ac:dyDescent="0.35">
      <c r="A125" s="237"/>
      <c r="E125" s="237"/>
      <c r="F125" s="237"/>
    </row>
    <row r="126" spans="1:19" x14ac:dyDescent="0.35">
      <c r="A126" s="224"/>
      <c r="B126" s="224"/>
      <c r="E126" s="224"/>
      <c r="F126" s="224"/>
      <c r="O126" s="290"/>
      <c r="P126" s="290"/>
      <c r="Q126" s="290"/>
      <c r="R126" s="290"/>
      <c r="S126" s="89" t="s">
        <v>553</v>
      </c>
    </row>
    <row r="127" spans="1:19" s="291" customFormat="1" x14ac:dyDescent="0.35">
      <c r="A127" s="291" t="s">
        <v>570</v>
      </c>
    </row>
    <row r="128" spans="1:19" s="225" customFormat="1" x14ac:dyDescent="0.35">
      <c r="A128" s="106" t="s">
        <v>356</v>
      </c>
      <c r="B128" s="106"/>
      <c r="C128" s="106"/>
    </row>
    <row r="129" spans="1:19" x14ac:dyDescent="0.35">
      <c r="A129" s="226"/>
      <c r="B129" s="225" t="s">
        <v>281</v>
      </c>
      <c r="D129" s="39"/>
      <c r="E129" s="224"/>
      <c r="F129" s="224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</row>
    <row r="130" spans="1:19" ht="21" customHeight="1" x14ac:dyDescent="0.35">
      <c r="A130" s="285" t="s">
        <v>6</v>
      </c>
      <c r="B130" s="292" t="s">
        <v>152</v>
      </c>
      <c r="C130" s="285" t="s">
        <v>153</v>
      </c>
      <c r="D130" s="294" t="s">
        <v>150</v>
      </c>
      <c r="E130" s="296" t="s">
        <v>31</v>
      </c>
      <c r="F130" s="285" t="s">
        <v>149</v>
      </c>
      <c r="G130" s="287" t="s">
        <v>273</v>
      </c>
      <c r="H130" s="288"/>
      <c r="I130" s="289"/>
      <c r="J130" s="287" t="s">
        <v>474</v>
      </c>
      <c r="K130" s="288"/>
      <c r="L130" s="288"/>
      <c r="M130" s="288"/>
      <c r="N130" s="288"/>
      <c r="O130" s="288"/>
      <c r="P130" s="288"/>
      <c r="Q130" s="288"/>
      <c r="R130" s="289"/>
      <c r="S130" s="212" t="s">
        <v>475</v>
      </c>
    </row>
    <row r="131" spans="1:19" x14ac:dyDescent="0.35">
      <c r="A131" s="286"/>
      <c r="B131" s="293"/>
      <c r="C131" s="286"/>
      <c r="D131" s="295"/>
      <c r="E131" s="297"/>
      <c r="F131" s="286"/>
      <c r="G131" s="177" t="s">
        <v>8</v>
      </c>
      <c r="H131" s="177" t="s">
        <v>9</v>
      </c>
      <c r="I131" s="177" t="s">
        <v>10</v>
      </c>
      <c r="J131" s="177" t="s">
        <v>11</v>
      </c>
      <c r="K131" s="177" t="s">
        <v>12</v>
      </c>
      <c r="L131" s="177" t="s">
        <v>13</v>
      </c>
      <c r="M131" s="177" t="s">
        <v>14</v>
      </c>
      <c r="N131" s="177" t="s">
        <v>15</v>
      </c>
      <c r="O131" s="177" t="s">
        <v>16</v>
      </c>
      <c r="P131" s="177" t="s">
        <v>17</v>
      </c>
      <c r="Q131" s="177" t="s">
        <v>18</v>
      </c>
      <c r="R131" s="177" t="s">
        <v>19</v>
      </c>
      <c r="S131" s="117" t="s">
        <v>476</v>
      </c>
    </row>
    <row r="132" spans="1:19" x14ac:dyDescent="0.35">
      <c r="A132" s="178">
        <v>1</v>
      </c>
      <c r="B132" s="179" t="s">
        <v>401</v>
      </c>
      <c r="C132" s="179" t="s">
        <v>396</v>
      </c>
      <c r="D132" s="24">
        <v>50000</v>
      </c>
      <c r="E132" s="178" t="s">
        <v>7</v>
      </c>
      <c r="F132" s="178" t="s">
        <v>22</v>
      </c>
      <c r="G132" s="179"/>
      <c r="H132" s="179"/>
      <c r="I132" s="179"/>
      <c r="J132" s="179"/>
      <c r="K132" s="179"/>
      <c r="L132" s="179"/>
      <c r="M132" s="179"/>
      <c r="N132" s="179"/>
      <c r="O132" s="179"/>
      <c r="P132" s="179"/>
      <c r="Q132" s="179"/>
      <c r="R132" s="179"/>
      <c r="S132" s="176" t="s">
        <v>577</v>
      </c>
    </row>
    <row r="133" spans="1:19" x14ac:dyDescent="0.35">
      <c r="A133" s="176"/>
      <c r="B133" s="175" t="s">
        <v>571</v>
      </c>
      <c r="C133" s="183" t="s">
        <v>573</v>
      </c>
      <c r="D133" s="175"/>
      <c r="E133" s="176" t="s">
        <v>140</v>
      </c>
      <c r="F133" s="176"/>
      <c r="G133" s="175"/>
      <c r="H133" s="175"/>
      <c r="I133" s="175"/>
      <c r="J133" s="175"/>
      <c r="K133" s="175"/>
      <c r="L133" s="175"/>
      <c r="M133" s="175"/>
      <c r="N133" s="175"/>
      <c r="O133" s="175"/>
      <c r="P133" s="175"/>
      <c r="Q133" s="175"/>
      <c r="R133" s="175"/>
      <c r="S133" s="176">
        <v>2567</v>
      </c>
    </row>
    <row r="134" spans="1:19" x14ac:dyDescent="0.35">
      <c r="A134" s="176"/>
      <c r="B134" s="175" t="s">
        <v>572</v>
      </c>
      <c r="C134" s="175" t="s">
        <v>574</v>
      </c>
      <c r="D134" s="175"/>
      <c r="E134" s="176" t="s">
        <v>27</v>
      </c>
      <c r="F134" s="176"/>
      <c r="G134" s="175"/>
      <c r="H134" s="175"/>
      <c r="I134" s="175"/>
      <c r="J134" s="175"/>
      <c r="K134" s="175"/>
      <c r="L134" s="175"/>
      <c r="M134" s="175"/>
      <c r="N134" s="175"/>
      <c r="O134" s="175"/>
      <c r="P134" s="175"/>
      <c r="Q134" s="175"/>
      <c r="R134" s="175"/>
      <c r="S134" s="175"/>
    </row>
    <row r="135" spans="1:19" x14ac:dyDescent="0.35">
      <c r="A135" s="176"/>
      <c r="B135" s="175"/>
      <c r="C135" s="175" t="s">
        <v>575</v>
      </c>
      <c r="D135" s="175"/>
      <c r="E135" s="176"/>
      <c r="F135" s="176"/>
      <c r="G135" s="175"/>
      <c r="H135" s="175"/>
      <c r="I135" s="175"/>
      <c r="J135" s="175"/>
      <c r="K135" s="175"/>
      <c r="L135" s="175"/>
      <c r="M135" s="175"/>
      <c r="N135" s="175"/>
      <c r="O135" s="175"/>
      <c r="P135" s="175"/>
      <c r="Q135" s="175"/>
      <c r="R135" s="175"/>
      <c r="S135" s="175"/>
    </row>
    <row r="136" spans="1:19" x14ac:dyDescent="0.35">
      <c r="A136" s="176"/>
      <c r="B136" s="175"/>
      <c r="C136" s="175" t="s">
        <v>576</v>
      </c>
      <c r="D136" s="175"/>
      <c r="E136" s="176"/>
      <c r="F136" s="176"/>
      <c r="G136" s="175"/>
      <c r="H136" s="175"/>
      <c r="I136" s="175"/>
      <c r="J136" s="175"/>
      <c r="K136" s="175"/>
      <c r="L136" s="175"/>
      <c r="M136" s="175"/>
      <c r="N136" s="175"/>
      <c r="O136" s="175"/>
      <c r="P136" s="175"/>
      <c r="Q136" s="175"/>
      <c r="R136" s="175"/>
      <c r="S136" s="175"/>
    </row>
    <row r="137" spans="1:19" x14ac:dyDescent="0.35">
      <c r="A137" s="143"/>
      <c r="B137" s="142"/>
      <c r="C137" s="142"/>
      <c r="D137" s="142"/>
      <c r="E137" s="143"/>
      <c r="F137" s="143"/>
      <c r="G137" s="142"/>
      <c r="H137" s="142"/>
      <c r="I137" s="142"/>
      <c r="J137" s="142"/>
      <c r="K137" s="142"/>
      <c r="L137" s="142"/>
      <c r="M137" s="142"/>
      <c r="N137" s="142"/>
      <c r="O137" s="142"/>
      <c r="P137" s="142"/>
      <c r="Q137" s="142"/>
      <c r="R137" s="142"/>
      <c r="S137" s="142"/>
    </row>
    <row r="138" spans="1:19" x14ac:dyDescent="0.35">
      <c r="A138" s="176">
        <v>2</v>
      </c>
      <c r="B138" s="175" t="s">
        <v>578</v>
      </c>
      <c r="C138" s="175" t="s">
        <v>396</v>
      </c>
      <c r="D138" s="19">
        <v>24000</v>
      </c>
      <c r="E138" s="178" t="s">
        <v>7</v>
      </c>
      <c r="F138" s="178" t="s">
        <v>22</v>
      </c>
      <c r="G138" s="175"/>
      <c r="H138" s="175"/>
      <c r="I138" s="175"/>
      <c r="J138" s="175"/>
      <c r="K138" s="175"/>
      <c r="L138" s="175"/>
      <c r="M138" s="175"/>
      <c r="N138" s="175"/>
      <c r="O138" s="175"/>
      <c r="P138" s="175"/>
      <c r="Q138" s="175"/>
      <c r="R138" s="175"/>
      <c r="S138" s="176" t="s">
        <v>486</v>
      </c>
    </row>
    <row r="139" spans="1:19" x14ac:dyDescent="0.35">
      <c r="A139" s="176"/>
      <c r="B139" s="175"/>
      <c r="C139" s="175" t="s">
        <v>579</v>
      </c>
      <c r="D139" s="175"/>
      <c r="E139" s="176" t="s">
        <v>140</v>
      </c>
      <c r="F139" s="176"/>
      <c r="G139" s="175"/>
      <c r="H139" s="175"/>
      <c r="I139" s="175"/>
      <c r="J139" s="175"/>
      <c r="K139" s="175"/>
      <c r="L139" s="175"/>
      <c r="M139" s="175"/>
      <c r="N139" s="175"/>
      <c r="O139" s="175"/>
      <c r="P139" s="175"/>
      <c r="Q139" s="175"/>
      <c r="R139" s="175"/>
      <c r="S139" s="176">
        <v>2567</v>
      </c>
    </row>
    <row r="140" spans="1:19" x14ac:dyDescent="0.35">
      <c r="A140" s="176"/>
      <c r="B140" s="175"/>
      <c r="C140" s="175" t="s">
        <v>209</v>
      </c>
      <c r="D140" s="175"/>
      <c r="E140" s="176" t="s">
        <v>27</v>
      </c>
      <c r="F140" s="176"/>
      <c r="G140" s="175"/>
      <c r="H140" s="175"/>
      <c r="I140" s="175"/>
      <c r="J140" s="175"/>
      <c r="K140" s="175"/>
      <c r="L140" s="175"/>
      <c r="M140" s="175"/>
      <c r="N140" s="175"/>
      <c r="O140" s="175"/>
      <c r="P140" s="175"/>
      <c r="Q140" s="175"/>
      <c r="R140" s="175"/>
      <c r="S140" s="175"/>
    </row>
    <row r="141" spans="1:19" x14ac:dyDescent="0.35">
      <c r="A141" s="143"/>
      <c r="B141" s="142"/>
      <c r="C141" s="142"/>
      <c r="D141" s="142"/>
      <c r="E141" s="143"/>
      <c r="F141" s="143"/>
      <c r="G141" s="142"/>
      <c r="H141" s="142"/>
      <c r="I141" s="142"/>
      <c r="J141" s="142"/>
      <c r="K141" s="142"/>
      <c r="L141" s="142"/>
      <c r="M141" s="142"/>
      <c r="N141" s="142"/>
      <c r="O141" s="142"/>
      <c r="P141" s="142"/>
      <c r="Q141" s="142"/>
      <c r="R141" s="142"/>
      <c r="S141" s="142"/>
    </row>
    <row r="142" spans="1:19" x14ac:dyDescent="0.35">
      <c r="A142" s="176">
        <v>3</v>
      </c>
      <c r="B142" s="175" t="s">
        <v>580</v>
      </c>
      <c r="C142" s="175" t="s">
        <v>581</v>
      </c>
      <c r="D142" s="19">
        <v>6600</v>
      </c>
      <c r="E142" s="178" t="s">
        <v>7</v>
      </c>
      <c r="F142" s="178" t="s">
        <v>22</v>
      </c>
      <c r="G142" s="175"/>
      <c r="H142" s="175"/>
      <c r="I142" s="175"/>
      <c r="J142" s="175"/>
      <c r="K142" s="175"/>
      <c r="L142" s="175"/>
      <c r="M142" s="175"/>
      <c r="N142" s="175"/>
      <c r="O142" s="175"/>
      <c r="P142" s="175"/>
      <c r="Q142" s="175"/>
      <c r="R142" s="175"/>
      <c r="S142" s="176" t="s">
        <v>496</v>
      </c>
    </row>
    <row r="143" spans="1:19" x14ac:dyDescent="0.35">
      <c r="A143" s="176"/>
      <c r="B143" s="175"/>
      <c r="C143" s="175" t="s">
        <v>582</v>
      </c>
      <c r="D143" s="175"/>
      <c r="E143" s="176" t="s">
        <v>140</v>
      </c>
      <c r="F143" s="176"/>
      <c r="G143" s="175"/>
      <c r="H143" s="175"/>
      <c r="I143" s="175"/>
      <c r="J143" s="175"/>
      <c r="K143" s="175"/>
      <c r="L143" s="175"/>
      <c r="M143" s="175"/>
      <c r="N143" s="175"/>
      <c r="O143" s="175"/>
      <c r="P143" s="175"/>
      <c r="Q143" s="175"/>
      <c r="R143" s="175"/>
      <c r="S143" s="176">
        <v>2566</v>
      </c>
    </row>
    <row r="144" spans="1:19" x14ac:dyDescent="0.35">
      <c r="A144" s="176"/>
      <c r="B144" s="175"/>
      <c r="C144" s="175"/>
      <c r="D144" s="175"/>
      <c r="E144" s="176" t="s">
        <v>27</v>
      </c>
      <c r="F144" s="176"/>
      <c r="G144" s="175"/>
      <c r="H144" s="175"/>
      <c r="I144" s="175"/>
      <c r="J144" s="175"/>
      <c r="K144" s="175"/>
      <c r="L144" s="175"/>
      <c r="M144" s="175"/>
      <c r="N144" s="175"/>
      <c r="O144" s="175"/>
      <c r="P144" s="175"/>
      <c r="Q144" s="175"/>
      <c r="R144" s="175"/>
      <c r="S144" s="175"/>
    </row>
    <row r="145" spans="1:19" x14ac:dyDescent="0.35">
      <c r="A145" s="176"/>
      <c r="B145" s="175"/>
      <c r="C145" s="175"/>
      <c r="D145" s="175"/>
      <c r="E145" s="176"/>
      <c r="F145" s="176"/>
      <c r="G145" s="175"/>
      <c r="H145" s="175"/>
      <c r="I145" s="175"/>
      <c r="J145" s="175"/>
      <c r="K145" s="175"/>
      <c r="L145" s="175"/>
      <c r="M145" s="175"/>
      <c r="N145" s="175"/>
      <c r="O145" s="175"/>
      <c r="P145" s="175"/>
      <c r="Q145" s="175"/>
      <c r="R145" s="175"/>
      <c r="S145" s="142"/>
    </row>
    <row r="146" spans="1:19" x14ac:dyDescent="0.35">
      <c r="A146" s="181"/>
      <c r="B146" s="182"/>
      <c r="C146" s="182"/>
      <c r="D146" s="182"/>
      <c r="E146" s="181"/>
      <c r="F146" s="181"/>
      <c r="G146" s="182"/>
      <c r="H146" s="182"/>
      <c r="I146" s="182"/>
      <c r="J146" s="182"/>
      <c r="K146" s="182"/>
      <c r="L146" s="182"/>
      <c r="M146" s="182"/>
      <c r="N146" s="182"/>
      <c r="O146" s="182"/>
      <c r="P146" s="182"/>
      <c r="Q146" s="182"/>
      <c r="R146" s="182"/>
    </row>
    <row r="147" spans="1:19" x14ac:dyDescent="0.35">
      <c r="A147" s="224"/>
      <c r="E147" s="224"/>
      <c r="F147" s="224"/>
    </row>
    <row r="148" spans="1:19" x14ac:dyDescent="0.35">
      <c r="A148" s="224"/>
      <c r="E148" s="224"/>
      <c r="F148" s="224"/>
    </row>
    <row r="149" spans="1:19" x14ac:dyDescent="0.35">
      <c r="A149" s="224"/>
      <c r="E149" s="224"/>
      <c r="F149" s="224"/>
    </row>
    <row r="150" spans="1:19" x14ac:dyDescent="0.35">
      <c r="A150" s="224"/>
      <c r="E150" s="224"/>
      <c r="F150" s="224"/>
    </row>
    <row r="151" spans="1:19" x14ac:dyDescent="0.35">
      <c r="A151" s="224"/>
      <c r="B151" s="224"/>
      <c r="E151" s="224"/>
      <c r="F151" s="224"/>
      <c r="O151" s="290"/>
      <c r="P151" s="290"/>
      <c r="Q151" s="290"/>
      <c r="R151" s="290"/>
      <c r="S151" s="89" t="s">
        <v>553</v>
      </c>
    </row>
    <row r="152" spans="1:19" s="291" customFormat="1" x14ac:dyDescent="0.35">
      <c r="A152" s="291" t="s">
        <v>570</v>
      </c>
    </row>
    <row r="153" spans="1:19" s="225" customFormat="1" x14ac:dyDescent="0.35">
      <c r="A153" s="106" t="s">
        <v>356</v>
      </c>
      <c r="B153" s="106"/>
      <c r="C153" s="106"/>
    </row>
    <row r="154" spans="1:19" x14ac:dyDescent="0.35">
      <c r="A154" s="226"/>
      <c r="B154" s="225" t="s">
        <v>281</v>
      </c>
      <c r="D154" s="39"/>
      <c r="E154" s="224"/>
      <c r="F154" s="224"/>
      <c r="G154" s="90"/>
      <c r="H154" s="90"/>
      <c r="I154" s="90"/>
      <c r="J154" s="90"/>
      <c r="K154" s="90"/>
      <c r="L154" s="90"/>
      <c r="M154" s="90"/>
      <c r="N154" s="90"/>
      <c r="O154" s="90"/>
      <c r="P154" s="90"/>
      <c r="Q154" s="90"/>
      <c r="R154" s="90"/>
    </row>
    <row r="155" spans="1:19" ht="21" customHeight="1" x14ac:dyDescent="0.35">
      <c r="A155" s="285" t="s">
        <v>6</v>
      </c>
      <c r="B155" s="292" t="s">
        <v>152</v>
      </c>
      <c r="C155" s="285" t="s">
        <v>153</v>
      </c>
      <c r="D155" s="294" t="s">
        <v>150</v>
      </c>
      <c r="E155" s="296" t="s">
        <v>31</v>
      </c>
      <c r="F155" s="285" t="s">
        <v>149</v>
      </c>
      <c r="G155" s="287" t="s">
        <v>273</v>
      </c>
      <c r="H155" s="288"/>
      <c r="I155" s="289"/>
      <c r="J155" s="287" t="s">
        <v>474</v>
      </c>
      <c r="K155" s="288"/>
      <c r="L155" s="288"/>
      <c r="M155" s="288"/>
      <c r="N155" s="288"/>
      <c r="O155" s="288"/>
      <c r="P155" s="288"/>
      <c r="Q155" s="288"/>
      <c r="R155" s="289"/>
      <c r="S155" s="212" t="s">
        <v>475</v>
      </c>
    </row>
    <row r="156" spans="1:19" x14ac:dyDescent="0.35">
      <c r="A156" s="286"/>
      <c r="B156" s="293"/>
      <c r="C156" s="286"/>
      <c r="D156" s="295"/>
      <c r="E156" s="297"/>
      <c r="F156" s="286"/>
      <c r="G156" s="177" t="s">
        <v>8</v>
      </c>
      <c r="H156" s="177" t="s">
        <v>9</v>
      </c>
      <c r="I156" s="177" t="s">
        <v>10</v>
      </c>
      <c r="J156" s="177" t="s">
        <v>11</v>
      </c>
      <c r="K156" s="177" t="s">
        <v>12</v>
      </c>
      <c r="L156" s="177" t="s">
        <v>13</v>
      </c>
      <c r="M156" s="177" t="s">
        <v>14</v>
      </c>
      <c r="N156" s="177" t="s">
        <v>15</v>
      </c>
      <c r="O156" s="177" t="s">
        <v>16</v>
      </c>
      <c r="P156" s="177" t="s">
        <v>17</v>
      </c>
      <c r="Q156" s="177" t="s">
        <v>18</v>
      </c>
      <c r="R156" s="177" t="s">
        <v>19</v>
      </c>
      <c r="S156" s="117" t="s">
        <v>476</v>
      </c>
    </row>
    <row r="157" spans="1:19" x14ac:dyDescent="0.35">
      <c r="A157" s="178">
        <v>4</v>
      </c>
      <c r="B157" s="235" t="s">
        <v>583</v>
      </c>
      <c r="C157" s="235" t="s">
        <v>584</v>
      </c>
      <c r="D157" s="231">
        <v>9000</v>
      </c>
      <c r="E157" s="178" t="s">
        <v>7</v>
      </c>
      <c r="F157" s="178" t="s">
        <v>22</v>
      </c>
      <c r="G157" s="235"/>
      <c r="H157" s="235"/>
      <c r="I157" s="235"/>
      <c r="J157" s="235"/>
      <c r="K157" s="235"/>
      <c r="L157" s="235"/>
      <c r="M157" s="235"/>
      <c r="N157" s="235"/>
      <c r="O157" s="235"/>
      <c r="P157" s="235"/>
      <c r="Q157" s="235"/>
      <c r="R157" s="235"/>
      <c r="S157" s="178" t="s">
        <v>556</v>
      </c>
    </row>
    <row r="158" spans="1:19" x14ac:dyDescent="0.35">
      <c r="A158" s="176"/>
      <c r="B158" s="236"/>
      <c r="C158" s="236" t="s">
        <v>585</v>
      </c>
      <c r="D158" s="236"/>
      <c r="E158" s="176" t="s">
        <v>140</v>
      </c>
      <c r="F158" s="176"/>
      <c r="G158" s="236"/>
      <c r="H158" s="236"/>
      <c r="I158" s="236"/>
      <c r="J158" s="236"/>
      <c r="K158" s="236"/>
      <c r="L158" s="236"/>
      <c r="M158" s="236"/>
      <c r="N158" s="236"/>
      <c r="O158" s="236"/>
      <c r="P158" s="236"/>
      <c r="Q158" s="236"/>
      <c r="R158" s="236"/>
      <c r="S158" s="176">
        <v>2567</v>
      </c>
    </row>
    <row r="159" spans="1:19" x14ac:dyDescent="0.35">
      <c r="A159" s="175"/>
      <c r="B159" s="236"/>
      <c r="C159" s="236" t="s">
        <v>586</v>
      </c>
      <c r="D159" s="236"/>
      <c r="E159" s="176" t="s">
        <v>27</v>
      </c>
      <c r="F159" s="176"/>
      <c r="G159" s="236"/>
      <c r="H159" s="236"/>
      <c r="I159" s="236"/>
      <c r="J159" s="236"/>
      <c r="K159" s="236"/>
      <c r="L159" s="236"/>
      <c r="M159" s="236"/>
      <c r="N159" s="236"/>
      <c r="O159" s="236"/>
      <c r="P159" s="236"/>
      <c r="Q159" s="236"/>
      <c r="R159" s="236"/>
      <c r="S159" s="236"/>
    </row>
    <row r="160" spans="1:19" x14ac:dyDescent="0.35">
      <c r="A160" s="176"/>
      <c r="B160" s="236"/>
      <c r="C160" s="236"/>
      <c r="D160" s="236"/>
      <c r="E160" s="236"/>
      <c r="F160" s="236"/>
      <c r="G160" s="236"/>
      <c r="H160" s="236"/>
      <c r="I160" s="236"/>
      <c r="J160" s="236"/>
      <c r="K160" s="236"/>
      <c r="L160" s="236"/>
      <c r="M160" s="236"/>
      <c r="N160" s="236"/>
      <c r="O160" s="236"/>
      <c r="P160" s="236"/>
      <c r="Q160" s="236"/>
      <c r="R160" s="236"/>
      <c r="S160" s="236"/>
    </row>
    <row r="161" spans="1:19" s="226" customFormat="1" x14ac:dyDescent="0.35">
      <c r="A161" s="104" t="s">
        <v>90</v>
      </c>
      <c r="B161" s="104">
        <v>4</v>
      </c>
      <c r="C161" s="104"/>
      <c r="D161" s="180">
        <f>SUM(D132:D160)</f>
        <v>89600</v>
      </c>
      <c r="E161" s="104"/>
      <c r="F161" s="104"/>
      <c r="G161" s="104"/>
      <c r="H161" s="104"/>
      <c r="I161" s="104"/>
      <c r="J161" s="104"/>
      <c r="K161" s="104"/>
      <c r="L161" s="104"/>
      <c r="M161" s="104"/>
      <c r="N161" s="104"/>
      <c r="O161" s="104"/>
      <c r="P161" s="104"/>
      <c r="Q161" s="104"/>
      <c r="R161" s="104"/>
      <c r="S161" s="104"/>
    </row>
    <row r="162" spans="1:19" x14ac:dyDescent="0.35">
      <c r="A162" s="224"/>
      <c r="B162" s="224"/>
      <c r="E162" s="224"/>
      <c r="F162" s="224"/>
    </row>
    <row r="163" spans="1:19" x14ac:dyDescent="0.35">
      <c r="A163" s="224"/>
      <c r="E163" s="224"/>
      <c r="F163" s="224"/>
    </row>
    <row r="164" spans="1:19" x14ac:dyDescent="0.35">
      <c r="A164" s="224"/>
      <c r="E164" s="224"/>
      <c r="F164" s="224"/>
    </row>
    <row r="165" spans="1:19" x14ac:dyDescent="0.35">
      <c r="A165" s="224"/>
      <c r="E165" s="224"/>
      <c r="F165" s="224"/>
    </row>
    <row r="166" spans="1:19" x14ac:dyDescent="0.35">
      <c r="A166" s="224"/>
      <c r="E166" s="224"/>
      <c r="F166" s="224"/>
    </row>
    <row r="167" spans="1:19" x14ac:dyDescent="0.35">
      <c r="A167" s="224"/>
      <c r="E167" s="224"/>
      <c r="F167" s="224"/>
    </row>
    <row r="168" spans="1:19" x14ac:dyDescent="0.35">
      <c r="A168" s="224"/>
      <c r="E168" s="224"/>
      <c r="F168" s="224"/>
    </row>
    <row r="169" spans="1:19" x14ac:dyDescent="0.35">
      <c r="A169" s="224"/>
      <c r="E169" s="224"/>
      <c r="F169" s="224"/>
    </row>
    <row r="170" spans="1:19" x14ac:dyDescent="0.35">
      <c r="A170" s="224"/>
      <c r="E170" s="224"/>
      <c r="F170" s="224"/>
    </row>
    <row r="171" spans="1:19" x14ac:dyDescent="0.35">
      <c r="A171" s="224"/>
      <c r="E171" s="224"/>
      <c r="F171" s="224"/>
    </row>
    <row r="172" spans="1:19" x14ac:dyDescent="0.35">
      <c r="A172" s="224"/>
      <c r="E172" s="224"/>
      <c r="F172" s="224"/>
    </row>
    <row r="173" spans="1:19" x14ac:dyDescent="0.35">
      <c r="A173" s="224"/>
      <c r="E173" s="224"/>
      <c r="F173" s="224"/>
    </row>
    <row r="174" spans="1:19" x14ac:dyDescent="0.35">
      <c r="A174" s="224"/>
      <c r="E174" s="224"/>
      <c r="F174" s="224"/>
    </row>
    <row r="175" spans="1:19" x14ac:dyDescent="0.35">
      <c r="A175" s="224"/>
      <c r="E175" s="224"/>
      <c r="F175" s="224"/>
    </row>
    <row r="176" spans="1:19" x14ac:dyDescent="0.35">
      <c r="A176" s="224"/>
      <c r="E176" s="224"/>
      <c r="F176" s="224"/>
    </row>
    <row r="177" spans="1:19" x14ac:dyDescent="0.35">
      <c r="A177" s="224"/>
      <c r="B177" s="224"/>
      <c r="E177" s="224"/>
      <c r="F177" s="224"/>
      <c r="O177" s="290"/>
      <c r="P177" s="290"/>
      <c r="Q177" s="290"/>
      <c r="R177" s="290"/>
      <c r="S177" s="89" t="s">
        <v>553</v>
      </c>
    </row>
    <row r="178" spans="1:19" s="291" customFormat="1" x14ac:dyDescent="0.35">
      <c r="A178" s="291" t="s">
        <v>570</v>
      </c>
    </row>
    <row r="179" spans="1:19" s="225" customFormat="1" x14ac:dyDescent="0.35">
      <c r="A179" s="106" t="s">
        <v>356</v>
      </c>
      <c r="B179" s="106"/>
      <c r="C179" s="106"/>
    </row>
    <row r="180" spans="1:19" x14ac:dyDescent="0.35">
      <c r="A180" s="226"/>
      <c r="B180" s="225" t="s">
        <v>290</v>
      </c>
      <c r="D180" s="39"/>
      <c r="E180" s="224"/>
      <c r="F180" s="224"/>
      <c r="G180" s="90"/>
      <c r="H180" s="90"/>
      <c r="I180" s="90"/>
      <c r="J180" s="90"/>
      <c r="K180" s="90"/>
      <c r="L180" s="90"/>
      <c r="M180" s="90"/>
      <c r="N180" s="90"/>
      <c r="O180" s="90"/>
      <c r="P180" s="90"/>
      <c r="Q180" s="90"/>
      <c r="R180" s="90"/>
    </row>
    <row r="181" spans="1:19" ht="21" customHeight="1" x14ac:dyDescent="0.35">
      <c r="A181" s="285" t="s">
        <v>6</v>
      </c>
      <c r="B181" s="292" t="s">
        <v>152</v>
      </c>
      <c r="C181" s="285" t="s">
        <v>153</v>
      </c>
      <c r="D181" s="294" t="s">
        <v>150</v>
      </c>
      <c r="E181" s="296" t="s">
        <v>31</v>
      </c>
      <c r="F181" s="285" t="s">
        <v>149</v>
      </c>
      <c r="G181" s="287" t="s">
        <v>273</v>
      </c>
      <c r="H181" s="288"/>
      <c r="I181" s="289"/>
      <c r="J181" s="287" t="s">
        <v>474</v>
      </c>
      <c r="K181" s="288"/>
      <c r="L181" s="288"/>
      <c r="M181" s="288"/>
      <c r="N181" s="288"/>
      <c r="O181" s="288"/>
      <c r="P181" s="288"/>
      <c r="Q181" s="288"/>
      <c r="R181" s="289"/>
      <c r="S181" s="212" t="s">
        <v>475</v>
      </c>
    </row>
    <row r="182" spans="1:19" x14ac:dyDescent="0.35">
      <c r="A182" s="286"/>
      <c r="B182" s="293"/>
      <c r="C182" s="286"/>
      <c r="D182" s="295"/>
      <c r="E182" s="297"/>
      <c r="F182" s="286"/>
      <c r="G182" s="177" t="s">
        <v>8</v>
      </c>
      <c r="H182" s="177" t="s">
        <v>9</v>
      </c>
      <c r="I182" s="177" t="s">
        <v>10</v>
      </c>
      <c r="J182" s="177" t="s">
        <v>11</v>
      </c>
      <c r="K182" s="177" t="s">
        <v>12</v>
      </c>
      <c r="L182" s="177" t="s">
        <v>13</v>
      </c>
      <c r="M182" s="177" t="s">
        <v>14</v>
      </c>
      <c r="N182" s="177" t="s">
        <v>15</v>
      </c>
      <c r="O182" s="177" t="s">
        <v>16</v>
      </c>
      <c r="P182" s="177" t="s">
        <v>17</v>
      </c>
      <c r="Q182" s="177" t="s">
        <v>18</v>
      </c>
      <c r="R182" s="177" t="s">
        <v>19</v>
      </c>
      <c r="S182" s="117" t="s">
        <v>476</v>
      </c>
    </row>
    <row r="183" spans="1:19" x14ac:dyDescent="0.35">
      <c r="A183" s="178">
        <v>1</v>
      </c>
      <c r="B183" s="179" t="s">
        <v>401</v>
      </c>
      <c r="C183" s="179" t="s">
        <v>396</v>
      </c>
      <c r="D183" s="24">
        <v>50000</v>
      </c>
      <c r="E183" s="178" t="s">
        <v>7</v>
      </c>
      <c r="F183" s="178" t="s">
        <v>21</v>
      </c>
      <c r="G183" s="179"/>
      <c r="H183" s="179"/>
      <c r="I183" s="179"/>
      <c r="J183" s="179"/>
      <c r="K183" s="179"/>
      <c r="L183" s="179"/>
      <c r="M183" s="179"/>
      <c r="N183" s="179"/>
      <c r="O183" s="179"/>
      <c r="P183" s="179"/>
      <c r="Q183" s="179"/>
      <c r="R183" s="179"/>
      <c r="S183" s="176" t="s">
        <v>493</v>
      </c>
    </row>
    <row r="184" spans="1:19" x14ac:dyDescent="0.35">
      <c r="A184" s="176"/>
      <c r="B184" s="175" t="s">
        <v>571</v>
      </c>
      <c r="C184" s="183" t="s">
        <v>573</v>
      </c>
      <c r="D184" s="175"/>
      <c r="E184" s="176" t="s">
        <v>140</v>
      </c>
      <c r="F184" s="176"/>
      <c r="G184" s="175"/>
      <c r="H184" s="175"/>
      <c r="I184" s="175"/>
      <c r="J184" s="175"/>
      <c r="K184" s="175"/>
      <c r="L184" s="175"/>
      <c r="M184" s="175"/>
      <c r="N184" s="175"/>
      <c r="O184" s="175"/>
      <c r="P184" s="175"/>
      <c r="Q184" s="175"/>
      <c r="R184" s="175"/>
      <c r="S184" s="176">
        <v>2567</v>
      </c>
    </row>
    <row r="185" spans="1:19" x14ac:dyDescent="0.35">
      <c r="A185" s="176"/>
      <c r="B185" s="175" t="s">
        <v>572</v>
      </c>
      <c r="C185" s="175" t="s">
        <v>587</v>
      </c>
      <c r="D185" s="175"/>
      <c r="E185" s="176" t="s">
        <v>27</v>
      </c>
      <c r="F185" s="176"/>
      <c r="G185" s="175"/>
      <c r="H185" s="175"/>
      <c r="I185" s="175"/>
      <c r="J185" s="175"/>
      <c r="K185" s="175"/>
      <c r="L185" s="175"/>
      <c r="M185" s="175"/>
      <c r="N185" s="175"/>
      <c r="O185" s="175"/>
      <c r="P185" s="175"/>
      <c r="Q185" s="175"/>
      <c r="R185" s="175"/>
      <c r="S185" s="175"/>
    </row>
    <row r="186" spans="1:19" x14ac:dyDescent="0.35">
      <c r="A186" s="176"/>
      <c r="B186" s="175"/>
      <c r="C186" s="175" t="s">
        <v>588</v>
      </c>
      <c r="D186" s="175"/>
      <c r="E186" s="176"/>
      <c r="F186" s="176"/>
      <c r="G186" s="175"/>
      <c r="H186" s="175"/>
      <c r="I186" s="175"/>
      <c r="J186" s="175"/>
      <c r="K186" s="175"/>
      <c r="L186" s="175"/>
      <c r="M186" s="175"/>
      <c r="N186" s="175"/>
      <c r="O186" s="175"/>
      <c r="P186" s="175"/>
      <c r="Q186" s="175"/>
      <c r="R186" s="175"/>
      <c r="S186" s="175"/>
    </row>
    <row r="187" spans="1:19" x14ac:dyDescent="0.35">
      <c r="A187" s="176"/>
      <c r="B187" s="175"/>
      <c r="C187" s="175" t="s">
        <v>589</v>
      </c>
      <c r="D187" s="175"/>
      <c r="E187" s="176"/>
      <c r="F187" s="176"/>
      <c r="G187" s="175"/>
      <c r="H187" s="175"/>
      <c r="I187" s="175"/>
      <c r="J187" s="175"/>
      <c r="K187" s="175"/>
      <c r="L187" s="175"/>
      <c r="M187" s="175"/>
      <c r="N187" s="175"/>
      <c r="O187" s="175"/>
      <c r="P187" s="175"/>
      <c r="Q187" s="175"/>
      <c r="R187" s="175"/>
      <c r="S187" s="175"/>
    </row>
    <row r="188" spans="1:19" x14ac:dyDescent="0.35">
      <c r="A188" s="176"/>
      <c r="B188" s="175"/>
      <c r="C188" s="175" t="s">
        <v>590</v>
      </c>
      <c r="D188" s="175"/>
      <c r="E188" s="176"/>
      <c r="F188" s="176"/>
      <c r="G188" s="175"/>
      <c r="H188" s="175"/>
      <c r="I188" s="175"/>
      <c r="J188" s="175"/>
      <c r="K188" s="175"/>
      <c r="L188" s="175"/>
      <c r="M188" s="175"/>
      <c r="N188" s="175"/>
      <c r="O188" s="175"/>
      <c r="P188" s="175"/>
      <c r="Q188" s="175"/>
      <c r="R188" s="175"/>
      <c r="S188" s="175"/>
    </row>
    <row r="189" spans="1:19" x14ac:dyDescent="0.35">
      <c r="A189" s="143"/>
      <c r="B189" s="142"/>
      <c r="C189" s="142"/>
      <c r="D189" s="134"/>
      <c r="E189" s="143"/>
      <c r="F189" s="185"/>
      <c r="G189" s="142"/>
      <c r="H189" s="142"/>
      <c r="I189" s="142"/>
      <c r="J189" s="142"/>
      <c r="K189" s="142"/>
      <c r="L189" s="142"/>
      <c r="M189" s="142"/>
      <c r="N189" s="142"/>
      <c r="O189" s="142"/>
      <c r="P189" s="142"/>
      <c r="Q189" s="142"/>
      <c r="R189" s="142"/>
      <c r="S189" s="143"/>
    </row>
    <row r="190" spans="1:19" x14ac:dyDescent="0.35">
      <c r="A190" s="178">
        <v>2</v>
      </c>
      <c r="B190" s="179" t="s">
        <v>401</v>
      </c>
      <c r="C190" s="179" t="s">
        <v>396</v>
      </c>
      <c r="D190" s="24">
        <v>50000</v>
      </c>
      <c r="E190" s="178" t="s">
        <v>7</v>
      </c>
      <c r="F190" s="178" t="s">
        <v>21</v>
      </c>
      <c r="G190" s="179"/>
      <c r="H190" s="179"/>
      <c r="I190" s="179"/>
      <c r="J190" s="179"/>
      <c r="K190" s="179"/>
      <c r="L190" s="179"/>
      <c r="M190" s="179"/>
      <c r="N190" s="179"/>
      <c r="O190" s="179"/>
      <c r="P190" s="179"/>
      <c r="Q190" s="179"/>
      <c r="R190" s="179"/>
      <c r="S190" s="176" t="s">
        <v>493</v>
      </c>
    </row>
    <row r="191" spans="1:19" x14ac:dyDescent="0.35">
      <c r="A191" s="176"/>
      <c r="B191" s="175" t="s">
        <v>571</v>
      </c>
      <c r="C191" s="183" t="s">
        <v>573</v>
      </c>
      <c r="D191" s="175"/>
      <c r="E191" s="176" t="s">
        <v>140</v>
      </c>
      <c r="F191" s="176"/>
      <c r="G191" s="175"/>
      <c r="H191" s="175"/>
      <c r="I191" s="175"/>
      <c r="J191" s="175"/>
      <c r="K191" s="175"/>
      <c r="L191" s="175"/>
      <c r="M191" s="175"/>
      <c r="N191" s="175"/>
      <c r="O191" s="175"/>
      <c r="P191" s="175"/>
      <c r="Q191" s="175"/>
      <c r="R191" s="175"/>
      <c r="S191" s="176">
        <v>2567</v>
      </c>
    </row>
    <row r="192" spans="1:19" x14ac:dyDescent="0.35">
      <c r="A192" s="176"/>
      <c r="B192" s="175" t="s">
        <v>572</v>
      </c>
      <c r="C192" s="175" t="s">
        <v>587</v>
      </c>
      <c r="D192" s="175"/>
      <c r="E192" s="176" t="s">
        <v>27</v>
      </c>
      <c r="F192" s="176"/>
      <c r="G192" s="175"/>
      <c r="H192" s="175"/>
      <c r="I192" s="175"/>
      <c r="J192" s="175"/>
      <c r="K192" s="175"/>
      <c r="L192" s="175"/>
      <c r="M192" s="175"/>
      <c r="N192" s="175"/>
      <c r="O192" s="175"/>
      <c r="P192" s="175"/>
      <c r="Q192" s="175"/>
      <c r="R192" s="175"/>
      <c r="S192" s="175"/>
    </row>
    <row r="193" spans="1:19" s="226" customFormat="1" x14ac:dyDescent="0.35">
      <c r="A193" s="176"/>
      <c r="B193" s="175"/>
      <c r="C193" s="175" t="s">
        <v>588</v>
      </c>
      <c r="D193" s="175"/>
      <c r="E193" s="176"/>
      <c r="F193" s="176"/>
      <c r="G193" s="175"/>
      <c r="H193" s="175"/>
      <c r="I193" s="175"/>
      <c r="J193" s="175"/>
      <c r="K193" s="175"/>
      <c r="L193" s="175"/>
      <c r="M193" s="175"/>
      <c r="N193" s="175"/>
      <c r="O193" s="175"/>
      <c r="P193" s="175"/>
      <c r="Q193" s="175"/>
      <c r="R193" s="175"/>
      <c r="S193" s="175"/>
    </row>
    <row r="194" spans="1:19" x14ac:dyDescent="0.35">
      <c r="A194" s="176"/>
      <c r="B194" s="175"/>
      <c r="C194" s="175" t="s">
        <v>589</v>
      </c>
      <c r="D194" s="175"/>
      <c r="E194" s="176"/>
      <c r="F194" s="176"/>
      <c r="G194" s="175"/>
      <c r="H194" s="175"/>
      <c r="I194" s="175"/>
      <c r="J194" s="175"/>
      <c r="K194" s="175"/>
      <c r="L194" s="175"/>
      <c r="M194" s="175"/>
      <c r="N194" s="175"/>
      <c r="O194" s="175"/>
      <c r="P194" s="175"/>
      <c r="Q194" s="175"/>
      <c r="R194" s="175"/>
      <c r="S194" s="175"/>
    </row>
    <row r="195" spans="1:19" x14ac:dyDescent="0.35">
      <c r="A195" s="176"/>
      <c r="B195" s="175"/>
      <c r="C195" s="175" t="s">
        <v>590</v>
      </c>
      <c r="D195" s="175"/>
      <c r="E195" s="176"/>
      <c r="F195" s="176"/>
      <c r="G195" s="175"/>
      <c r="H195" s="175"/>
      <c r="I195" s="175"/>
      <c r="J195" s="175"/>
      <c r="K195" s="175"/>
      <c r="L195" s="175"/>
      <c r="M195" s="175"/>
      <c r="N195" s="175"/>
      <c r="O195" s="175"/>
      <c r="P195" s="175"/>
      <c r="Q195" s="175"/>
      <c r="R195" s="175"/>
      <c r="S195" s="175"/>
    </row>
    <row r="196" spans="1:19" x14ac:dyDescent="0.35">
      <c r="A196" s="143"/>
      <c r="B196" s="142"/>
      <c r="C196" s="142"/>
      <c r="D196" s="134"/>
      <c r="E196" s="143"/>
      <c r="F196" s="185"/>
      <c r="G196" s="142"/>
      <c r="H196" s="142"/>
      <c r="I196" s="142"/>
      <c r="J196" s="142"/>
      <c r="K196" s="142"/>
      <c r="L196" s="142"/>
      <c r="M196" s="142"/>
      <c r="N196" s="142"/>
      <c r="O196" s="142"/>
      <c r="P196" s="142"/>
      <c r="Q196" s="142"/>
      <c r="R196" s="142"/>
      <c r="S196" s="143"/>
    </row>
    <row r="197" spans="1:19" x14ac:dyDescent="0.35">
      <c r="A197" s="104" t="s">
        <v>90</v>
      </c>
      <c r="B197" s="104">
        <v>2</v>
      </c>
      <c r="C197" s="104"/>
      <c r="D197" s="180">
        <f>SUM(D183:D196)</f>
        <v>100000</v>
      </c>
      <c r="E197" s="104"/>
      <c r="F197" s="104"/>
      <c r="G197" s="104"/>
      <c r="H197" s="104"/>
      <c r="I197" s="104"/>
      <c r="J197" s="104"/>
      <c r="K197" s="104"/>
      <c r="L197" s="104"/>
      <c r="M197" s="104"/>
      <c r="N197" s="104"/>
      <c r="O197" s="104"/>
      <c r="P197" s="104"/>
      <c r="Q197" s="104"/>
      <c r="R197" s="104"/>
      <c r="S197" s="104"/>
    </row>
    <row r="198" spans="1:19" x14ac:dyDescent="0.35">
      <c r="A198" s="181"/>
      <c r="B198" s="182"/>
      <c r="C198" s="182"/>
      <c r="D198" s="182"/>
      <c r="E198" s="181"/>
      <c r="F198" s="181"/>
      <c r="G198" s="182"/>
      <c r="H198" s="182"/>
      <c r="I198" s="182"/>
      <c r="J198" s="182"/>
      <c r="K198" s="182"/>
      <c r="L198" s="182"/>
      <c r="M198" s="182"/>
      <c r="N198" s="182"/>
      <c r="O198" s="182"/>
      <c r="P198" s="182"/>
      <c r="Q198" s="182"/>
      <c r="R198" s="182"/>
    </row>
    <row r="199" spans="1:19" x14ac:dyDescent="0.35">
      <c r="A199" s="224"/>
      <c r="E199" s="224"/>
      <c r="F199" s="224"/>
    </row>
    <row r="200" spans="1:19" x14ac:dyDescent="0.35">
      <c r="A200" s="224"/>
      <c r="E200" s="224"/>
      <c r="F200" s="224"/>
    </row>
  </sheetData>
  <mergeCells count="83">
    <mergeCell ref="J30:R30"/>
    <mergeCell ref="C30:C31"/>
    <mergeCell ref="D30:D31"/>
    <mergeCell ref="E30:E31"/>
    <mergeCell ref="F30:F31"/>
    <mergeCell ref="G30:I30"/>
    <mergeCell ref="O151:R151"/>
    <mergeCell ref="A152:XFD152"/>
    <mergeCell ref="A155:A156"/>
    <mergeCell ref="B155:B156"/>
    <mergeCell ref="C155:C156"/>
    <mergeCell ref="D155:D156"/>
    <mergeCell ref="E155:E156"/>
    <mergeCell ref="F155:F156"/>
    <mergeCell ref="G155:I155"/>
    <mergeCell ref="J155:R155"/>
    <mergeCell ref="O177:R177"/>
    <mergeCell ref="A178:XFD178"/>
    <mergeCell ref="A181:A182"/>
    <mergeCell ref="B181:B182"/>
    <mergeCell ref="C181:C182"/>
    <mergeCell ref="D181:D182"/>
    <mergeCell ref="E181:E182"/>
    <mergeCell ref="F181:F182"/>
    <mergeCell ref="G181:I181"/>
    <mergeCell ref="J181:R181"/>
    <mergeCell ref="A127:XFD127"/>
    <mergeCell ref="A130:A131"/>
    <mergeCell ref="B130:B131"/>
    <mergeCell ref="C130:C131"/>
    <mergeCell ref="D130:D131"/>
    <mergeCell ref="E130:E131"/>
    <mergeCell ref="F130:F131"/>
    <mergeCell ref="G130:I130"/>
    <mergeCell ref="J130:R130"/>
    <mergeCell ref="A5:S5"/>
    <mergeCell ref="O126:R126"/>
    <mergeCell ref="O101:R101"/>
    <mergeCell ref="A102:XFD102"/>
    <mergeCell ref="A105:A106"/>
    <mergeCell ref="B105:B106"/>
    <mergeCell ref="C105:C106"/>
    <mergeCell ref="D105:D106"/>
    <mergeCell ref="E105:E106"/>
    <mergeCell ref="F105:F106"/>
    <mergeCell ref="G105:I105"/>
    <mergeCell ref="J105:R105"/>
    <mergeCell ref="O26:R26"/>
    <mergeCell ref="A27:XFD27"/>
    <mergeCell ref="A30:A31"/>
    <mergeCell ref="B30:B31"/>
    <mergeCell ref="E55:E56"/>
    <mergeCell ref="O2:R2"/>
    <mergeCell ref="A7:XFD7"/>
    <mergeCell ref="A10:A11"/>
    <mergeCell ref="B10:B11"/>
    <mergeCell ref="C10:C11"/>
    <mergeCell ref="D10:D11"/>
    <mergeCell ref="E10:E11"/>
    <mergeCell ref="F10:F11"/>
    <mergeCell ref="G10:I10"/>
    <mergeCell ref="J10:R10"/>
    <mergeCell ref="C55:C56"/>
    <mergeCell ref="A52:XFD52"/>
    <mergeCell ref="O51:R51"/>
    <mergeCell ref="A3:S3"/>
    <mergeCell ref="A4:S4"/>
    <mergeCell ref="F80:F81"/>
    <mergeCell ref="G80:I80"/>
    <mergeCell ref="J80:R80"/>
    <mergeCell ref="F55:F56"/>
    <mergeCell ref="G55:I55"/>
    <mergeCell ref="J55:R55"/>
    <mergeCell ref="O76:R76"/>
    <mergeCell ref="A77:XFD77"/>
    <mergeCell ref="A80:A81"/>
    <mergeCell ref="B80:B81"/>
    <mergeCell ref="C80:C81"/>
    <mergeCell ref="D80:D81"/>
    <mergeCell ref="E80:E81"/>
    <mergeCell ref="A55:A56"/>
    <mergeCell ref="B55:B56"/>
    <mergeCell ref="D55:D56"/>
  </mergeCells>
  <pageMargins left="0.39370078740157483" right="0.39370078740157483" top="0.98425196850393704" bottom="0.39370078740157483" header="0.51181102362204722" footer="0.31496062992125984"/>
  <pageSetup paperSize="9" scale="95" firstPageNumber="43" orientation="landscape" useFirstPageNumber="1" r:id="rId1"/>
  <headerFooter alignWithMargins="0">
    <oddFooter>&amp;L&amp;"TH SarabunPSK,ธรรมดา"&amp;16แผนการดำเนินงาน ประจำปีงบประมาณ พ.ศ.2567&amp;C&amp;"TH SarabunPSK,ธรรมดา"&amp;16&amp;P&amp;R&amp;"TH SarabunPSK,ธรรมดา"&amp;16บัญชีครุภัณฑ์ (ผด.02/1)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7</vt:i4>
      </vt:variant>
      <vt:variant>
        <vt:lpstr>ช่วงที่มีชื่อ</vt:lpstr>
      </vt:variant>
      <vt:variant>
        <vt:i4>7</vt:i4>
      </vt:variant>
    </vt:vector>
  </HeadingPairs>
  <TitlesOfParts>
    <vt:vector size="14" baseType="lpstr">
      <vt:lpstr>ส่วนที่2</vt:lpstr>
      <vt:lpstr>ยุทธ1</vt:lpstr>
      <vt:lpstr>ยุทธ5</vt:lpstr>
      <vt:lpstr>ยุทธ6</vt:lpstr>
      <vt:lpstr>ยุทธ7</vt:lpstr>
      <vt:lpstr>ยุทธ8</vt:lpstr>
      <vt:lpstr>ครุภัณฑ์</vt:lpstr>
      <vt:lpstr>ครุภัณฑ์!Print_Area</vt:lpstr>
      <vt:lpstr>ยุทธ1!Print_Area</vt:lpstr>
      <vt:lpstr>ยุทธ5!Print_Area</vt:lpstr>
      <vt:lpstr>ยุทธ6!Print_Area</vt:lpstr>
      <vt:lpstr>ยุทธ7!Print_Area</vt:lpstr>
      <vt:lpstr>ยุทธ8!Print_Area</vt:lpstr>
      <vt:lpstr>ส่วนที่2!Print_Area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PNcom</cp:lastModifiedBy>
  <cp:lastPrinted>2023-10-24T03:05:58Z</cp:lastPrinted>
  <dcterms:created xsi:type="dcterms:W3CDTF">2007-09-26T04:45:57Z</dcterms:created>
  <dcterms:modified xsi:type="dcterms:W3CDTF">2024-04-24T09:26:35Z</dcterms:modified>
</cp:coreProperties>
</file>